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stine.letourneau.CORP\Article_final\"/>
    </mc:Choice>
  </mc:AlternateContent>
  <bookViews>
    <workbookView xWindow="0" yWindow="0" windowWidth="23040" windowHeight="9408"/>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4" i="1"/>
  <c r="F15" i="1"/>
  <c r="E17" i="1"/>
  <c r="F17" i="1"/>
  <c r="C32" i="1"/>
  <c r="D32" i="1"/>
  <c r="C33" i="1"/>
  <c r="D33" i="1"/>
  <c r="C34" i="1"/>
  <c r="D34" i="1"/>
  <c r="C35" i="1"/>
  <c r="D35" i="1"/>
  <c r="C36" i="1"/>
  <c r="D36" i="1"/>
  <c r="C37" i="1"/>
  <c r="D37" i="1"/>
  <c r="C38" i="1"/>
  <c r="D38" i="1"/>
  <c r="C39" i="1"/>
  <c r="D39" i="1"/>
  <c r="C40" i="1"/>
  <c r="D40" i="1"/>
  <c r="C31" i="1"/>
  <c r="D31" i="1"/>
  <c r="F16" i="1"/>
  <c r="C22" i="1"/>
</calcChain>
</file>

<file path=xl/sharedStrings.xml><?xml version="1.0" encoding="utf-8"?>
<sst xmlns="http://schemas.openxmlformats.org/spreadsheetml/2006/main" count="27" uniqueCount="22">
  <si>
    <t>Number of stocking events</t>
  </si>
  <si>
    <t>Mean number of fish stocked/stocking event</t>
  </si>
  <si>
    <t>Number of year since mean year of stocking</t>
  </si>
  <si>
    <t>Variables</t>
  </si>
  <si>
    <t>Variable values</t>
  </si>
  <si>
    <t>Estimates*Variables values</t>
  </si>
  <si>
    <t>Interaction</t>
  </si>
  <si>
    <t>Intercept</t>
  </si>
  <si>
    <t>Step 3: Discover the mean domestic genetic membership for your lake predicted by our best-fitted model</t>
  </si>
  <si>
    <t>Best-fitted model estimates centered and standardized</t>
  </si>
  <si>
    <t>Best-fitted model estimates NOT centered and standardized*</t>
  </si>
  <si>
    <t>Step 1: Extract the values for these four stocking intensity variables from your database (here an example from the lake 'MET')</t>
  </si>
  <si>
    <t>Mean domestic genetic membership =</t>
  </si>
  <si>
    <t>Values</t>
  </si>
  <si>
    <r>
      <t xml:space="preserve">Step 2: Insert the values for each variable in column E in the corresponding row (don't right anything in the </t>
    </r>
    <r>
      <rPr>
        <b/>
        <i/>
        <sz val="11"/>
        <color theme="1"/>
        <rFont val="Arial"/>
        <family val="2"/>
      </rPr>
      <t>Interaction</t>
    </r>
    <r>
      <rPr>
        <b/>
        <sz val="11"/>
        <color theme="1"/>
        <rFont val="Arial"/>
        <family val="2"/>
      </rPr>
      <t xml:space="preserve"> and </t>
    </r>
    <r>
      <rPr>
        <b/>
        <i/>
        <sz val="11"/>
        <color theme="1"/>
        <rFont val="Arial"/>
        <family val="2"/>
      </rPr>
      <t>Intercept</t>
    </r>
    <r>
      <rPr>
        <b/>
        <sz val="11"/>
        <color theme="1"/>
        <rFont val="Arial"/>
        <family val="2"/>
      </rPr>
      <t xml:space="preserve"> row, it will be calculate for you)</t>
    </r>
  </si>
  <si>
    <t>Initial value of the 'Number of year since mean year of stocking' + the number of years after stocking cessation</t>
  </si>
  <si>
    <t>Mean domestic genetic membership</t>
  </si>
  <si>
    <t>Number of years after                    stocking cessation</t>
  </si>
  <si>
    <t xml:space="preserve">Step 4: Predict what will be the mean domestic genetic membership of your lake in the next years by varying only the variable of time </t>
  </si>
  <si>
    <t xml:space="preserve">To do so, this excel spreadsheet will automatically had years to the initial value of the variable 'Number of years since mean year of stocking' in the following table. In this case, the initial value for lake 'MET' was 11,05. Thus, for example, to know what will be the value of mean domestic genetic membership in 10 years, the model will be feed a value of 'Number of years since mean year of stocking' of 21,05 (11,05+10) and so on. </t>
  </si>
  <si>
    <t>Total number of fish stocked/ha</t>
  </si>
  <si>
    <t>* The calculations are made from the best-fitted model estimates NOT centered and standardized to facilitate the interpretation of your results. For further explanations please address it to the corr. author.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</si>
</sst>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font>
      <sz val="11"/>
      <color theme="1"/>
      <name val="Calibri"/>
      <family val="2"/>
      <scheme val="minor"/>
    </font>
    <font>
      <b/>
      <sz val="11"/>
      <color theme="1"/>
      <name val="Arial"/>
      <family val="2"/>
    </font>
    <font>
      <sz val="11"/>
      <color theme="1"/>
      <name val="Arial"/>
      <family val="2"/>
    </font>
    <font>
      <b/>
      <i/>
      <sz val="11"/>
      <color theme="1"/>
      <name val="Arial"/>
      <family val="2"/>
    </font>
    <font>
      <i/>
      <sz val="11"/>
      <color theme="1"/>
      <name val="Arial"/>
      <family val="2"/>
    </font>
    <font>
      <sz val="11"/>
      <color theme="1"/>
      <name val="Liberation Sans"/>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25">
    <xf numFmtId="0" fontId="0" fillId="0" borderId="0" xfId="0"/>
    <xf numFmtId="0" fontId="0" fillId="0" borderId="0" xfId="0" applyAlignment="1">
      <alignment horizontal="left"/>
    </xf>
    <xf numFmtId="0" fontId="0" fillId="0" borderId="0" xfId="0" applyAlignment="1"/>
    <xf numFmtId="0" fontId="1" fillId="0" borderId="0" xfId="0" applyFont="1" applyAlignment="1">
      <alignment horizontal="left" vertical="center" wrapText="1"/>
    </xf>
    <xf numFmtId="0" fontId="2" fillId="0" borderId="1" xfId="0" applyFont="1" applyBorder="1" applyAlignment="1">
      <alignment horizontal="center"/>
    </xf>
    <xf numFmtId="0" fontId="2" fillId="0" borderId="1" xfId="0" applyFont="1" applyFill="1" applyBorder="1" applyAlignment="1">
      <alignment horizontal="center"/>
    </xf>
    <xf numFmtId="0" fontId="5" fillId="0" borderId="1" xfId="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wrapText="1"/>
    </xf>
    <xf numFmtId="0" fontId="1" fillId="0" borderId="0" xfId="0" applyFont="1" applyAlignment="1">
      <alignment horizontal="left" vertical="center"/>
    </xf>
    <xf numFmtId="0" fontId="1" fillId="3" borderId="2" xfId="0" applyFont="1" applyFill="1" applyBorder="1" applyAlignment="1">
      <alignment horizontal="center"/>
    </xf>
    <xf numFmtId="164" fontId="1" fillId="3" borderId="3" xfId="0" applyNumberFormat="1" applyFont="1" applyFill="1" applyBorder="1" applyAlignment="1">
      <alignment horizontal="center"/>
    </xf>
    <xf numFmtId="0" fontId="2" fillId="0" borderId="0" xfId="0" applyFont="1" applyAlignment="1">
      <alignment vertical="center" wrapText="1"/>
    </xf>
    <xf numFmtId="0" fontId="2" fillId="2" borderId="1" xfId="0" applyFont="1" applyFill="1" applyBorder="1" applyAlignment="1">
      <alignment horizontal="center"/>
    </xf>
    <xf numFmtId="0" fontId="1" fillId="0" borderId="7" xfId="0" applyFont="1" applyBorder="1" applyAlignment="1">
      <alignment horizontal="center" wrapText="1"/>
    </xf>
    <xf numFmtId="0" fontId="2" fillId="0" borderId="7" xfId="0" applyFont="1" applyBorder="1" applyAlignment="1">
      <alignment horizontal="center"/>
    </xf>
    <xf numFmtId="0" fontId="1" fillId="3" borderId="4" xfId="0" applyFont="1" applyFill="1" applyBorder="1" applyAlignment="1">
      <alignment horizontal="center" vertical="center" wrapText="1"/>
    </xf>
    <xf numFmtId="164"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0" fontId="4" fillId="0" borderId="1" xfId="0" applyFont="1" applyFill="1" applyBorder="1" applyAlignment="1">
      <alignment horizontal="center"/>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
  <sheetViews>
    <sheetView showGridLines="0" tabSelected="1" workbookViewId="0">
      <selection activeCell="K19" sqref="K19"/>
    </sheetView>
  </sheetViews>
  <sheetFormatPr baseColWidth="10" defaultColWidth="11.44140625" defaultRowHeight="14.4"/>
  <cols>
    <col min="1" max="1" width="1.6640625" customWidth="1"/>
    <col min="2" max="2" width="40.44140625" bestFit="1" customWidth="1"/>
    <col min="3" max="3" width="32.109375" bestFit="1" customWidth="1"/>
    <col min="4" max="4" width="24.6640625" bestFit="1" customWidth="1"/>
    <col min="5" max="5" width="16.109375" bestFit="1" customWidth="1"/>
    <col min="6" max="6" width="27.88671875" bestFit="1" customWidth="1"/>
    <col min="8" max="8" width="0.33203125" customWidth="1"/>
    <col min="10" max="10" width="0.109375" customWidth="1"/>
  </cols>
  <sheetData>
    <row r="1" spans="2:18">
      <c r="B1" s="24" t="s">
        <v>11</v>
      </c>
      <c r="C1" s="24"/>
      <c r="D1" s="24"/>
      <c r="E1" s="24"/>
      <c r="F1" s="24"/>
      <c r="G1" s="24"/>
      <c r="H1" s="24"/>
      <c r="I1" s="2"/>
      <c r="J1" s="2"/>
    </row>
    <row r="2" spans="2:18">
      <c r="B2" s="24"/>
      <c r="C2" s="24"/>
      <c r="D2" s="24"/>
      <c r="E2" s="24"/>
      <c r="F2" s="24"/>
      <c r="G2" s="24"/>
      <c r="H2" s="24"/>
      <c r="I2" s="1"/>
      <c r="J2" s="1"/>
    </row>
    <row r="3" spans="2:18">
      <c r="B3" s="7" t="s">
        <v>3</v>
      </c>
      <c r="C3" s="7" t="s">
        <v>13</v>
      </c>
      <c r="D3" s="10"/>
      <c r="E3" s="10"/>
      <c r="F3" s="10"/>
      <c r="G3" s="10"/>
      <c r="H3" s="10"/>
      <c r="I3" s="1"/>
      <c r="J3" s="1"/>
    </row>
    <row r="4" spans="2:18">
      <c r="B4" s="4" t="s">
        <v>20</v>
      </c>
      <c r="C4" s="4">
        <v>4660.5</v>
      </c>
    </row>
    <row r="5" spans="2:18">
      <c r="B5" s="4" t="s">
        <v>0</v>
      </c>
      <c r="C5" s="4">
        <v>38</v>
      </c>
    </row>
    <row r="6" spans="2:18">
      <c r="B6" s="4" t="s">
        <v>1</v>
      </c>
      <c r="C6" s="4">
        <v>981</v>
      </c>
    </row>
    <row r="7" spans="2:18">
      <c r="B7" s="4" t="s">
        <v>2</v>
      </c>
      <c r="C7" s="4">
        <v>11.05</v>
      </c>
    </row>
    <row r="9" spans="2:18">
      <c r="B9" s="21" t="s">
        <v>14</v>
      </c>
      <c r="C9" s="21"/>
      <c r="D9" s="21"/>
      <c r="E9" s="21"/>
      <c r="F9" s="21"/>
      <c r="G9" s="21"/>
      <c r="H9" s="21"/>
      <c r="I9" s="2"/>
    </row>
    <row r="10" spans="2:18">
      <c r="B10" s="21"/>
      <c r="C10" s="21"/>
      <c r="D10" s="21"/>
      <c r="E10" s="21"/>
      <c r="F10" s="21"/>
      <c r="G10" s="21"/>
      <c r="H10" s="21"/>
      <c r="I10" s="1"/>
    </row>
    <row r="11" spans="2:18">
      <c r="B11" s="3"/>
      <c r="C11" s="3"/>
      <c r="D11" s="3"/>
      <c r="E11" s="3"/>
      <c r="F11" s="3"/>
      <c r="G11" s="3"/>
      <c r="H11" s="3"/>
      <c r="I11" s="1"/>
    </row>
    <row r="12" spans="2:18" ht="41.4" customHeight="1">
      <c r="B12" s="7" t="s">
        <v>3</v>
      </c>
      <c r="C12" s="8" t="s">
        <v>9</v>
      </c>
      <c r="D12" s="8" t="s">
        <v>10</v>
      </c>
      <c r="E12" s="7" t="s">
        <v>4</v>
      </c>
      <c r="F12" s="7" t="s">
        <v>5</v>
      </c>
      <c r="G12" s="1"/>
      <c r="H12" s="1"/>
      <c r="I12" s="22" t="s">
        <v>21</v>
      </c>
      <c r="J12" s="22"/>
      <c r="K12" s="22"/>
      <c r="L12" s="22"/>
      <c r="M12" s="9"/>
      <c r="N12" s="9"/>
      <c r="O12" s="9"/>
      <c r="P12" s="9"/>
      <c r="Q12" s="9"/>
      <c r="R12" s="9"/>
    </row>
    <row r="13" spans="2:18">
      <c r="B13" s="4" t="s">
        <v>20</v>
      </c>
      <c r="C13" s="4">
        <v>-1.8700000000000001E-2</v>
      </c>
      <c r="D13" s="6">
        <v>-2.2110000000000001E-4</v>
      </c>
      <c r="E13" s="14">
        <v>4660.5</v>
      </c>
      <c r="F13" s="4">
        <f>D13*E13</f>
        <v>-1.0304365500000001</v>
      </c>
      <c r="I13" s="22"/>
      <c r="J13" s="22"/>
      <c r="K13" s="22"/>
      <c r="L13" s="22"/>
      <c r="M13" s="9"/>
      <c r="N13" s="9"/>
      <c r="O13" s="9"/>
      <c r="P13" s="9"/>
      <c r="Q13" s="9"/>
      <c r="R13" s="9"/>
    </row>
    <row r="14" spans="2:18">
      <c r="B14" s="4" t="s">
        <v>0</v>
      </c>
      <c r="C14" s="4">
        <v>-6.4699999999999994E-2</v>
      </c>
      <c r="D14" s="6">
        <v>-3.286E-2</v>
      </c>
      <c r="E14" s="14">
        <v>38</v>
      </c>
      <c r="F14" s="4">
        <f t="shared" ref="F14:F17" si="0">D14*E14</f>
        <v>-1.24868</v>
      </c>
      <c r="I14" s="22"/>
      <c r="J14" s="22"/>
      <c r="K14" s="22"/>
      <c r="L14" s="22"/>
    </row>
    <row r="15" spans="2:18">
      <c r="B15" s="4" t="s">
        <v>1</v>
      </c>
      <c r="C15" s="4">
        <v>0.3009</v>
      </c>
      <c r="D15" s="6">
        <v>2.1660000000000001E-6</v>
      </c>
      <c r="E15" s="14">
        <v>981</v>
      </c>
      <c r="F15" s="4">
        <f t="shared" si="0"/>
        <v>2.1248460000000001E-3</v>
      </c>
      <c r="I15" s="22"/>
      <c r="J15" s="22"/>
      <c r="K15" s="22"/>
      <c r="L15" s="22"/>
    </row>
    <row r="16" spans="2:18">
      <c r="B16" s="4" t="s">
        <v>2</v>
      </c>
      <c r="C16" s="4">
        <v>-0.43959999999999999</v>
      </c>
      <c r="D16" s="6">
        <v>-3.5220000000000001E-2</v>
      </c>
      <c r="E16" s="14">
        <v>11.05</v>
      </c>
      <c r="F16" s="4">
        <f t="shared" si="0"/>
        <v>-0.38918100000000005</v>
      </c>
      <c r="I16" s="22"/>
      <c r="J16" s="22"/>
      <c r="K16" s="22"/>
      <c r="L16" s="22"/>
    </row>
    <row r="17" spans="2:12">
      <c r="B17" s="20" t="s">
        <v>6</v>
      </c>
      <c r="C17" s="4">
        <v>0.21629999999999999</v>
      </c>
      <c r="D17" s="6">
        <v>1.8050000000000002E-5</v>
      </c>
      <c r="E17" s="4">
        <f>E13*E14</f>
        <v>177099</v>
      </c>
      <c r="F17" s="4">
        <f t="shared" si="0"/>
        <v>3.1966369500000003</v>
      </c>
      <c r="I17" s="22"/>
      <c r="J17" s="22"/>
      <c r="K17" s="22"/>
      <c r="L17" s="22"/>
    </row>
    <row r="18" spans="2:12">
      <c r="B18" s="20" t="s">
        <v>7</v>
      </c>
      <c r="C18" s="5">
        <v>-2.7018800000000001</v>
      </c>
      <c r="D18" s="5">
        <v>-1.2989999999999999</v>
      </c>
      <c r="E18" s="4"/>
      <c r="F18" s="4"/>
      <c r="I18" s="22"/>
      <c r="J18" s="22"/>
      <c r="K18" s="22"/>
      <c r="L18" s="22"/>
    </row>
    <row r="20" spans="2:12">
      <c r="B20" s="21" t="s">
        <v>8</v>
      </c>
      <c r="C20" s="21"/>
      <c r="D20" s="21"/>
      <c r="E20" s="21"/>
      <c r="F20" s="21"/>
    </row>
    <row r="21" spans="2:12" ht="15" thickBot="1">
      <c r="B21" s="21"/>
      <c r="C21" s="21"/>
      <c r="D21" s="21"/>
      <c r="E21" s="21"/>
      <c r="F21" s="21"/>
    </row>
    <row r="22" spans="2:12" ht="15" thickBot="1">
      <c r="B22" s="11" t="s">
        <v>12</v>
      </c>
      <c r="C22" s="12">
        <f>(EXP(SUM(F13:F17)+D18))/(1+EXP(SUM(F13:F17)+D18))</f>
        <v>0.31679593715993831</v>
      </c>
    </row>
    <row r="24" spans="2:12">
      <c r="B24" s="21" t="s">
        <v>18</v>
      </c>
      <c r="C24" s="21"/>
      <c r="D24" s="21"/>
      <c r="E24" s="21"/>
      <c r="F24" s="21"/>
    </row>
    <row r="25" spans="2:12">
      <c r="B25" s="21"/>
      <c r="C25" s="21"/>
      <c r="D25" s="21"/>
      <c r="E25" s="21"/>
      <c r="F25" s="21"/>
    </row>
    <row r="26" spans="2:12" ht="14.4" customHeight="1">
      <c r="B26" s="23" t="s">
        <v>19</v>
      </c>
      <c r="C26" s="23"/>
      <c r="D26" s="23"/>
      <c r="E26" s="23"/>
      <c r="F26" s="23"/>
    </row>
    <row r="27" spans="2:12">
      <c r="B27" s="23"/>
      <c r="C27" s="23"/>
      <c r="D27" s="23"/>
      <c r="E27" s="23"/>
      <c r="F27" s="23"/>
    </row>
    <row r="28" spans="2:12">
      <c r="B28" s="23"/>
      <c r="C28" s="23"/>
      <c r="D28" s="23"/>
      <c r="E28" s="23"/>
      <c r="F28" s="23"/>
    </row>
    <row r="29" spans="2:12" ht="15" thickBot="1">
      <c r="B29" s="13"/>
      <c r="C29" s="13"/>
      <c r="D29" s="13"/>
      <c r="E29" s="13"/>
      <c r="F29" s="13"/>
    </row>
    <row r="30" spans="2:12" ht="55.8">
      <c r="B30" s="8" t="s">
        <v>17</v>
      </c>
      <c r="C30" s="15" t="s">
        <v>15</v>
      </c>
      <c r="D30" s="17" t="s">
        <v>16</v>
      </c>
    </row>
    <row r="31" spans="2:12">
      <c r="B31" s="4">
        <v>10</v>
      </c>
      <c r="C31" s="16">
        <f>E16+10</f>
        <v>21.05</v>
      </c>
      <c r="D31" s="18">
        <f>(EXP(SUM(F$13+F$14+F$15+F$17+(C31*D$16)+D$18)))/(1+EXP(SUM(F$13+F$14+F$15+F$17+(D$16*C31)+D$18)))</f>
        <v>0.24587483424371134</v>
      </c>
    </row>
    <row r="32" spans="2:12">
      <c r="B32" s="4">
        <v>20</v>
      </c>
      <c r="C32" s="16">
        <f>E16+20</f>
        <v>31.05</v>
      </c>
      <c r="D32" s="18">
        <f t="shared" ref="D32:D40" si="1">(EXP(SUM(F$13+F$14+F$15+F$17+(C32*D$16)+D$18)))/(1+EXP(SUM(F$13+F$14+F$15+F$17+(D$16*C32)+D$18)))</f>
        <v>0.18649680387054055</v>
      </c>
    </row>
    <row r="33" spans="2:4">
      <c r="B33" s="4">
        <v>30</v>
      </c>
      <c r="C33" s="16">
        <f>E16+30</f>
        <v>41.05</v>
      </c>
      <c r="D33" s="18">
        <f t="shared" si="1"/>
        <v>0.13881876361681567</v>
      </c>
    </row>
    <row r="34" spans="2:4">
      <c r="B34" s="4">
        <v>40</v>
      </c>
      <c r="C34" s="16">
        <f>E16+40</f>
        <v>51.05</v>
      </c>
      <c r="D34" s="18">
        <f t="shared" si="1"/>
        <v>0.10180428869613617</v>
      </c>
    </row>
    <row r="35" spans="2:4">
      <c r="B35" s="4">
        <v>50</v>
      </c>
      <c r="C35" s="16">
        <f>E16+50</f>
        <v>61.05</v>
      </c>
      <c r="D35" s="18">
        <f t="shared" si="1"/>
        <v>7.3813378484480635E-2</v>
      </c>
    </row>
    <row r="36" spans="2:4">
      <c r="B36" s="4">
        <v>60</v>
      </c>
      <c r="C36" s="16">
        <f>E16+60</f>
        <v>71.05</v>
      </c>
      <c r="D36" s="18">
        <f t="shared" si="1"/>
        <v>5.3063850403317257E-2</v>
      </c>
    </row>
    <row r="37" spans="2:4">
      <c r="B37" s="4">
        <v>70</v>
      </c>
      <c r="C37" s="16">
        <f>E16+70</f>
        <v>81.05</v>
      </c>
      <c r="D37" s="18">
        <f t="shared" si="1"/>
        <v>3.7908443292003942E-2</v>
      </c>
    </row>
    <row r="38" spans="2:4">
      <c r="B38" s="4">
        <v>80</v>
      </c>
      <c r="C38" s="16">
        <f>E16+80</f>
        <v>91.05</v>
      </c>
      <c r="D38" s="18">
        <f t="shared" si="1"/>
        <v>2.6958298865075586E-2</v>
      </c>
    </row>
    <row r="39" spans="2:4">
      <c r="B39" s="4">
        <v>90</v>
      </c>
      <c r="C39" s="16">
        <f>E16+90</f>
        <v>101.05</v>
      </c>
      <c r="D39" s="18">
        <f t="shared" si="1"/>
        <v>1.9108365718976394E-2</v>
      </c>
    </row>
    <row r="40" spans="2:4" ht="15" thickBot="1">
      <c r="B40" s="4">
        <v>100</v>
      </c>
      <c r="C40" s="16">
        <f>E16+100</f>
        <v>111.05</v>
      </c>
      <c r="D40" s="19">
        <f t="shared" si="1"/>
        <v>1.3512496232404286E-2</v>
      </c>
    </row>
  </sheetData>
  <mergeCells count="6">
    <mergeCell ref="B24:F25"/>
    <mergeCell ref="I12:L18"/>
    <mergeCell ref="B26:F28"/>
    <mergeCell ref="B1:H2"/>
    <mergeCell ref="B9:H10"/>
    <mergeCell ref="B20:F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Justine Létourneau</dc:creator>
  <cp:lastModifiedBy>WSP Canada Inc.</cp:lastModifiedBy>
  <dcterms:created xsi:type="dcterms:W3CDTF">2017-05-08T17:52:41Z</dcterms:created>
  <dcterms:modified xsi:type="dcterms:W3CDTF">2017-09-27T16:43:57Z</dcterms:modified>
</cp:coreProperties>
</file>