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448" windowHeight="2772" firstSheet="1" activeTab="1"/>
  </bookViews>
  <sheets>
    <sheet name="Mediterranean" sheetId="1" r:id="rId1"/>
    <sheet name="MP Data" sheetId="2" r:id="rId2"/>
  </sheets>
  <calcPr calcId="152511"/>
</workbook>
</file>

<file path=xl/calcChain.xml><?xml version="1.0" encoding="utf-8"?>
<calcChain xmlns="http://schemas.openxmlformats.org/spreadsheetml/2006/main">
  <c r="AB2" i="2" l="1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O33" i="2"/>
  <c r="O22" i="2"/>
  <c r="O19" i="2" l="1"/>
  <c r="O20" i="2"/>
  <c r="Q20" i="2" s="1"/>
  <c r="O21" i="2"/>
  <c r="Q22" i="2"/>
  <c r="O23" i="2"/>
  <c r="R22" i="2" s="1"/>
  <c r="O24" i="2"/>
  <c r="Q24" i="2" s="1"/>
  <c r="O25" i="2"/>
  <c r="R24" i="2" s="1"/>
  <c r="O26" i="2"/>
  <c r="Q26" i="2" s="1"/>
  <c r="O27" i="2"/>
  <c r="O28" i="2"/>
  <c r="Q28" i="2" s="1"/>
  <c r="O29" i="2"/>
  <c r="O30" i="2"/>
  <c r="Q30" i="2" s="1"/>
  <c r="O31" i="2"/>
  <c r="R30" i="2" s="1"/>
  <c r="O32" i="2"/>
  <c r="Q32" i="2" s="1"/>
  <c r="R32" i="2"/>
  <c r="O17" i="2"/>
  <c r="O18" i="2"/>
  <c r="Q18" i="2" s="1"/>
  <c r="R28" i="2" l="1"/>
  <c r="R20" i="2"/>
  <c r="R26" i="2"/>
  <c r="R18" i="2"/>
  <c r="P21" i="2"/>
  <c r="S21" i="2" s="1"/>
  <c r="P31" i="2"/>
  <c r="S31" i="2" s="1"/>
  <c r="P18" i="2"/>
  <c r="S18" i="2" s="1"/>
  <c r="P19" i="2"/>
  <c r="S19" i="2" s="1"/>
  <c r="P20" i="2"/>
  <c r="S20" i="2" s="1"/>
  <c r="P22" i="2"/>
  <c r="S22" i="2" s="1"/>
  <c r="Y23" i="2" s="1"/>
  <c r="P23" i="2"/>
  <c r="S23" i="2" s="1"/>
  <c r="P24" i="2"/>
  <c r="S24" i="2" s="1"/>
  <c r="P25" i="2"/>
  <c r="S25" i="2" s="1"/>
  <c r="P26" i="2"/>
  <c r="S26" i="2" s="1"/>
  <c r="P27" i="2"/>
  <c r="S27" i="2" s="1"/>
  <c r="P28" i="2"/>
  <c r="S28" i="2" s="1"/>
  <c r="P29" i="2"/>
  <c r="S29" i="2" s="1"/>
  <c r="P30" i="2"/>
  <c r="S30" i="2" s="1"/>
  <c r="P32" i="2"/>
  <c r="S32" i="2" s="1"/>
  <c r="P33" i="2"/>
  <c r="S33" i="2" s="1"/>
  <c r="Y33" i="2" l="1"/>
  <c r="AG40" i="1"/>
  <c r="AG41" i="1"/>
  <c r="AG42" i="1"/>
  <c r="AG43" i="1"/>
  <c r="AG44" i="1"/>
  <c r="AG45" i="1"/>
  <c r="AG46" i="1"/>
  <c r="AG47" i="1"/>
  <c r="AI48" i="1" s="1"/>
  <c r="AG48" i="1"/>
  <c r="AG49" i="1"/>
  <c r="AG50" i="1"/>
  <c r="AG51" i="1"/>
  <c r="AG52" i="1"/>
  <c r="AG53" i="1"/>
  <c r="AG54" i="1"/>
  <c r="AG39" i="1"/>
  <c r="AI40" i="1" s="1"/>
  <c r="AI46" i="1" l="1"/>
  <c r="AI50" i="1"/>
  <c r="AI42" i="1"/>
  <c r="AI54" i="1"/>
  <c r="AI44" i="1"/>
  <c r="AI52" i="1"/>
  <c r="P17" i="1"/>
  <c r="P18" i="1"/>
  <c r="P19" i="1"/>
  <c r="P20" i="1"/>
  <c r="P21" i="1"/>
  <c r="P22" i="1"/>
  <c r="P23" i="1"/>
  <c r="P16" i="1"/>
  <c r="O4" i="2" l="1"/>
  <c r="O5" i="2"/>
  <c r="O3" i="2"/>
  <c r="O6" i="2"/>
  <c r="O7" i="2"/>
  <c r="O8" i="2"/>
  <c r="O9" i="2"/>
  <c r="O10" i="2"/>
  <c r="O11" i="2"/>
  <c r="O12" i="2"/>
  <c r="O13" i="2"/>
  <c r="O14" i="2"/>
  <c r="O15" i="2"/>
  <c r="O16" i="2"/>
  <c r="P2" i="2"/>
  <c r="S2" i="2" s="1"/>
  <c r="P16" i="2" l="1"/>
  <c r="S16" i="2" s="1"/>
  <c r="Q16" i="2"/>
  <c r="R16" i="2"/>
  <c r="P14" i="2"/>
  <c r="S14" i="2" s="1"/>
  <c r="R14" i="2"/>
  <c r="Q14" i="2"/>
  <c r="P10" i="2"/>
  <c r="S10" i="2" s="1"/>
  <c r="Q10" i="2"/>
  <c r="R10" i="2"/>
  <c r="P12" i="2"/>
  <c r="S12" i="2" s="1"/>
  <c r="Y13" i="2" s="1"/>
  <c r="Q12" i="2"/>
  <c r="R12" i="2"/>
  <c r="P8" i="2"/>
  <c r="S8" i="2" s="1"/>
  <c r="R8" i="2"/>
  <c r="Q8" i="2"/>
  <c r="P6" i="2"/>
  <c r="S6" i="2" s="1"/>
  <c r="Q6" i="2"/>
  <c r="R6" i="2"/>
  <c r="R2" i="2"/>
  <c r="Q2" i="2"/>
  <c r="Q4" i="2"/>
  <c r="R4" i="2"/>
  <c r="P4" i="2"/>
  <c r="S4" i="2" s="1"/>
  <c r="O6" i="1"/>
  <c r="O18" i="1" s="1"/>
  <c r="P13" i="2"/>
  <c r="S13" i="2" s="1"/>
  <c r="O4" i="1"/>
  <c r="O16" i="1" s="1"/>
  <c r="P5" i="2"/>
  <c r="S5" i="2" s="1"/>
  <c r="O8" i="1"/>
  <c r="O20" i="1" s="1"/>
  <c r="P17" i="2"/>
  <c r="S17" i="2" s="1"/>
  <c r="O10" i="1"/>
  <c r="O22" i="1" s="1"/>
  <c r="P3" i="2"/>
  <c r="O11" i="1"/>
  <c r="O23" i="1" s="1"/>
  <c r="P11" i="2"/>
  <c r="S11" i="2" s="1"/>
  <c r="O9" i="1"/>
  <c r="O21" i="1" s="1"/>
  <c r="P9" i="2"/>
  <c r="S9" i="2" s="1"/>
  <c r="O7" i="1"/>
  <c r="O19" i="1" s="1"/>
  <c r="P15" i="2"/>
  <c r="S15" i="2" s="1"/>
  <c r="O5" i="1"/>
  <c r="O17" i="1" s="1"/>
  <c r="P7" i="2"/>
  <c r="S7" i="2" s="1"/>
  <c r="E21" i="1"/>
  <c r="E22" i="1"/>
  <c r="E23" i="1"/>
  <c r="E24" i="1"/>
  <c r="E25" i="1"/>
  <c r="E26" i="1"/>
  <c r="E5" i="1"/>
  <c r="E6" i="1"/>
  <c r="E7" i="1"/>
  <c r="E8" i="1"/>
  <c r="E9" i="1"/>
  <c r="E10" i="1"/>
  <c r="E11" i="1"/>
  <c r="E4" i="1"/>
  <c r="S3" i="2" l="1"/>
  <c r="T10" i="1"/>
  <c r="F10" i="1"/>
  <c r="T9" i="1"/>
  <c r="F9" i="1"/>
  <c r="T8" i="1"/>
  <c r="F8" i="1"/>
  <c r="T7" i="1"/>
  <c r="F7" i="1"/>
  <c r="T6" i="1"/>
  <c r="F6" i="1"/>
  <c r="T4" i="1"/>
  <c r="F4" i="1"/>
  <c r="T11" i="1"/>
  <c r="F11" i="1"/>
  <c r="T5" i="1"/>
  <c r="F5" i="1"/>
</calcChain>
</file>

<file path=xl/sharedStrings.xml><?xml version="1.0" encoding="utf-8"?>
<sst xmlns="http://schemas.openxmlformats.org/spreadsheetml/2006/main" count="181" uniqueCount="91">
  <si>
    <t>Sample</t>
  </si>
  <si>
    <t>Foil</t>
  </si>
  <si>
    <t>Foil &amp; Sample</t>
  </si>
  <si>
    <t>Depth</t>
  </si>
  <si>
    <t>Notes</t>
  </si>
  <si>
    <t>L-BC-OSSI-51</t>
  </si>
  <si>
    <t>L-BC-OSSI-26</t>
  </si>
  <si>
    <t>G-BC-OSSI-29</t>
  </si>
  <si>
    <t>L-BC-OSSI-31A</t>
  </si>
  <si>
    <t>L-BC-OSSI-53</t>
  </si>
  <si>
    <t>G-BC-OSSI-137</t>
  </si>
  <si>
    <t>G-BC-OSSI-47</t>
  </si>
  <si>
    <t>G-BC-OSSI-144</t>
  </si>
  <si>
    <t>L-BC-OSAS-29</t>
  </si>
  <si>
    <t>L-BC-OSAS-87</t>
  </si>
  <si>
    <t>G-BC-OSAS-20</t>
  </si>
  <si>
    <t>L-BC-OSAS-3</t>
  </si>
  <si>
    <t>L-BC-OSAS-8</t>
  </si>
  <si>
    <t>L-BC-OSAS-21</t>
  </si>
  <si>
    <t>Mediterranean</t>
  </si>
  <si>
    <t>Processing</t>
  </si>
  <si>
    <t>Weight</t>
  </si>
  <si>
    <t>Loss</t>
  </si>
  <si>
    <t>Date</t>
  </si>
  <si>
    <t>Vacuum pump overnight; sample split into two with the bulk being run now, and a few hard bits requiring further disaggeegation left overnight.</t>
  </si>
  <si>
    <t>Sample left to disaggregate overnight</t>
  </si>
  <si>
    <t>Sample Name/Order</t>
  </si>
  <si>
    <t>Sample Name</t>
  </si>
  <si>
    <t>Actual</t>
  </si>
  <si>
    <t>White</t>
  </si>
  <si>
    <t>Black</t>
  </si>
  <si>
    <t>Red</t>
  </si>
  <si>
    <t>Clear</t>
  </si>
  <si>
    <t>Yellow</t>
  </si>
  <si>
    <t>Grey</t>
  </si>
  <si>
    <t>Green</t>
  </si>
  <si>
    <t>Orange</t>
  </si>
  <si>
    <t>Purple</t>
  </si>
  <si>
    <t>Fibres</t>
  </si>
  <si>
    <t>Particles</t>
  </si>
  <si>
    <t>Blue</t>
  </si>
  <si>
    <t>Total</t>
  </si>
  <si>
    <t>Grain Size</t>
  </si>
  <si>
    <t>d10</t>
  </si>
  <si>
    <t>d50</t>
  </si>
  <si>
    <t>d90</t>
  </si>
  <si>
    <t>Sorting</t>
  </si>
  <si>
    <t>Inc. Mean</t>
  </si>
  <si>
    <t>GS</t>
  </si>
  <si>
    <t>Sample ID</t>
  </si>
  <si>
    <t>PS</t>
  </si>
  <si>
    <t>VFS</t>
  </si>
  <si>
    <t>VPS</t>
  </si>
  <si>
    <t>FS</t>
  </si>
  <si>
    <t>Definetly coarser, sandy? Residue</t>
  </si>
  <si>
    <t>Microplastic fibres</t>
  </si>
  <si>
    <t>Microplastic fragments</t>
  </si>
  <si>
    <t>For plot</t>
  </si>
  <si>
    <t>% frags</t>
  </si>
  <si>
    <t>Totals</t>
  </si>
  <si>
    <t>G-BC-OSSI-21</t>
  </si>
  <si>
    <t>G-BC-OSSI-25</t>
  </si>
  <si>
    <t>G-BC-OSSI-152</t>
  </si>
  <si>
    <t>G-BC-OSSI-23</t>
  </si>
  <si>
    <t>G-BC-OSSI-139</t>
  </si>
  <si>
    <t>G-BC-OSSI-34</t>
  </si>
  <si>
    <t>G-BC-OSSI-31</t>
  </si>
  <si>
    <t>G-BC-OSSI-150</t>
  </si>
  <si>
    <t>Fine to coarse sand (composed of shell fragments and with fragmented pteropod tails)</t>
  </si>
  <si>
    <t xml:space="preserve">Soft light brown clay </t>
  </si>
  <si>
    <t>Dry Weight</t>
  </si>
  <si>
    <t>per 50 g</t>
  </si>
  <si>
    <t>Brown</t>
  </si>
  <si>
    <t>%fibres</t>
  </si>
  <si>
    <t>%particles</t>
  </si>
  <si>
    <t>Trough / abyssal plain</t>
  </si>
  <si>
    <t>Base of drift</t>
  </si>
  <si>
    <t>Moat</t>
  </si>
  <si>
    <t>Distal drift in NE</t>
  </si>
  <si>
    <t>BoS</t>
  </si>
  <si>
    <t>Top of drift</t>
  </si>
  <si>
    <t>Shelf</t>
  </si>
  <si>
    <t>Mid open slope</t>
  </si>
  <si>
    <t>Upper open slope</t>
  </si>
  <si>
    <t>Top top of drift</t>
  </si>
  <si>
    <t>backside top of drift</t>
  </si>
  <si>
    <t>abyssal plain between drift and slope</t>
  </si>
  <si>
    <t>moat</t>
  </si>
  <si>
    <t>Fibres per m2</t>
  </si>
  <si>
    <t>are</t>
  </si>
  <si>
    <t>Dry 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</si>
</sst>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4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2" fontId="0" fillId="3" borderId="1" xfId="0" applyNumberFormat="1" applyFill="1" applyBorder="1"/>
    <xf numFmtId="1" fontId="0" fillId="3" borderId="1" xfId="0" applyNumberFormat="1" applyFill="1" applyBorder="1"/>
    <xf numFmtId="2" fontId="0" fillId="0" borderId="1" xfId="0" applyNumberFormat="1" applyBorder="1"/>
    <xf numFmtId="1" fontId="0" fillId="0" borderId="1" xfId="0" applyNumberFormat="1" applyBorder="1"/>
    <xf numFmtId="0" fontId="0" fillId="0" borderId="2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2"/>
          <c:order val="2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Mediterranean!$O$16:$P$16</c:f>
              <c:numCache>
                <c:formatCode>General</c:formatCode>
                <c:ptCount val="2"/>
                <c:pt idx="0">
                  <c:v>7</c:v>
                </c:pt>
                <c:pt idx="1">
                  <c:v>51</c:v>
                </c:pt>
              </c:numCache>
            </c:numRef>
          </c:val>
        </c:ser>
        <c:ser>
          <c:idx val="3"/>
          <c:order val="3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Mediterranean!$O$16:$P$16</c:f>
              <c:numCache>
                <c:formatCode>General</c:formatCode>
                <c:ptCount val="2"/>
                <c:pt idx="0">
                  <c:v>7</c:v>
                </c:pt>
                <c:pt idx="1">
                  <c:v>51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Mediterranean!$O$16:$P$16</c:f>
              <c:numCache>
                <c:formatCode>General</c:formatCode>
                <c:ptCount val="2"/>
                <c:pt idx="0">
                  <c:v>7</c:v>
                </c:pt>
                <c:pt idx="1">
                  <c:v>51</c:v>
                </c:pt>
              </c:numCache>
            </c:numRef>
          </c:val>
        </c:ser>
        <c:ser>
          <c:idx val="0"/>
          <c:order val="0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Mediterranean!$O$16:$P$16</c:f>
              <c:numCache>
                <c:formatCode>General</c:formatCode>
                <c:ptCount val="2"/>
                <c:pt idx="0">
                  <c:v>7</c:v>
                </c:pt>
                <c:pt idx="1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Data'!$P$4:$P$5</c:f>
              <c:numCache>
                <c:formatCode>0</c:formatCode>
                <c:ptCount val="2"/>
                <c:pt idx="0">
                  <c:v>87.52860411899313</c:v>
                </c:pt>
                <c:pt idx="1">
                  <c:v>6.0068649885583518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Data'!$P$6:$P$7</c:f>
              <c:numCache>
                <c:formatCode>0</c:formatCode>
                <c:ptCount val="2"/>
                <c:pt idx="0">
                  <c:v>25.926541465846764</c:v>
                </c:pt>
                <c:pt idx="1">
                  <c:v>1.9943493435266741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Data'!$P$8:$P$9</c:f>
              <c:numCache>
                <c:formatCode>0</c:formatCode>
                <c:ptCount val="2"/>
                <c:pt idx="0">
                  <c:v>44.768349817803227</c:v>
                </c:pt>
                <c:pt idx="1">
                  <c:v>3.1233732431025505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Data'!$P$10:$P$11</c:f>
              <c:numCache>
                <c:formatCode>0</c:formatCode>
                <c:ptCount val="2"/>
                <c:pt idx="0">
                  <c:v>45.15522107243649</c:v>
                </c:pt>
                <c:pt idx="1">
                  <c:v>6.5851364063969884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Data'!$P$12:$P$13</c:f>
              <c:numCache>
                <c:formatCode>0</c:formatCode>
                <c:ptCount val="2"/>
                <c:pt idx="0">
                  <c:v>181.54908732116425</c:v>
                </c:pt>
                <c:pt idx="1">
                  <c:v>8.8801184015786863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Data'!$P$14:$P$15</c:f>
              <c:numCache>
                <c:formatCode>0</c:formatCode>
                <c:ptCount val="2"/>
                <c:pt idx="0">
                  <c:v>83.433476394849777</c:v>
                </c:pt>
                <c:pt idx="1">
                  <c:v>8.2403433476394845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Data'!$P$16:$P$17</c:f>
              <c:numCache>
                <c:formatCode>0</c:formatCode>
                <c:ptCount val="2"/>
                <c:pt idx="0">
                  <c:v>86.072271654258216</c:v>
                </c:pt>
                <c:pt idx="1">
                  <c:v>1.0895224260032685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Data'!$P$18:$P$19</c:f>
              <c:numCache>
                <c:formatCode>0</c:formatCode>
                <c:ptCount val="2"/>
                <c:pt idx="0">
                  <c:v>38.392857142857146</c:v>
                </c:pt>
                <c:pt idx="1">
                  <c:v>2.6785714285714288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Data'!$P$20:$P$21</c:f>
              <c:numCache>
                <c:formatCode>0</c:formatCode>
                <c:ptCount val="2"/>
                <c:pt idx="0">
                  <c:v>25</c:v>
                </c:pt>
                <c:pt idx="1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Data'!$P$22:$P$23</c:f>
              <c:numCache>
                <c:formatCode>0</c:formatCode>
                <c:ptCount val="2"/>
                <c:pt idx="0">
                  <c:v>8.4745762711864394</c:v>
                </c:pt>
                <c:pt idx="1">
                  <c:v>0.84745762711864403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Mediterranean!$O$17:$P$17</c:f>
              <c:numCache>
                <c:formatCode>General</c:formatCode>
                <c:ptCount val="2"/>
                <c:pt idx="0">
                  <c:v>2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Data'!$P$24:$P$25</c:f>
              <c:numCache>
                <c:formatCode>0</c:formatCode>
                <c:ptCount val="2"/>
                <c:pt idx="0">
                  <c:v>38.095238095238095</c:v>
                </c:pt>
                <c:pt idx="1">
                  <c:v>16.666666666666668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Data'!$P$26:$P$27</c:f>
              <c:numCache>
                <c:formatCode>0</c:formatCode>
                <c:ptCount val="2"/>
                <c:pt idx="0">
                  <c:v>54.255319148936167</c:v>
                </c:pt>
                <c:pt idx="1">
                  <c:v>2.1276595744680851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Data'!$P$28:$P$29</c:f>
              <c:numCache>
                <c:formatCode>0</c:formatCode>
                <c:ptCount val="2"/>
                <c:pt idx="0">
                  <c:v>61.678004535147394</c:v>
                </c:pt>
                <c:pt idx="1">
                  <c:v>4.5351473922902494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Data'!$P$30:$P$31</c:f>
              <c:numCache>
                <c:formatCode>0</c:formatCode>
                <c:ptCount val="2"/>
                <c:pt idx="0">
                  <c:v>14.982676280550612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Data'!$P$32:$P$33</c:f>
              <c:numCache>
                <c:formatCode>0</c:formatCode>
                <c:ptCount val="2"/>
                <c:pt idx="0">
                  <c:v>28.125000000000004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"/>
          <c:order val="1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Mediterranean!$O$18:$P$18</c:f>
              <c:numCache>
                <c:formatCode>General</c:formatCode>
                <c:ptCount val="2"/>
                <c:pt idx="0">
                  <c:v>9</c:v>
                </c:pt>
                <c:pt idx="1">
                  <c:v>90.5</c:v>
                </c:pt>
              </c:numCache>
            </c:numRef>
          </c:val>
        </c:ser>
        <c:ser>
          <c:idx val="0"/>
          <c:order val="0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Mediterranean!$O$18:$P$18</c:f>
              <c:numCache>
                <c:formatCode>General</c:formatCode>
                <c:ptCount val="2"/>
                <c:pt idx="0">
                  <c:v>9</c:v>
                </c:pt>
                <c:pt idx="1">
                  <c:v>90.5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Mediterranean!$O$19:$P$19</c:f>
              <c:numCache>
                <c:formatCode>General</c:formatCode>
                <c:ptCount val="2"/>
                <c:pt idx="0">
                  <c:v>8</c:v>
                </c:pt>
                <c:pt idx="1">
                  <c:v>40.5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Mediterranean!$O$20:$P$20</c:f>
              <c:numCache>
                <c:formatCode>General</c:formatCode>
                <c:ptCount val="2"/>
                <c:pt idx="0">
                  <c:v>1</c:v>
                </c:pt>
                <c:pt idx="1">
                  <c:v>39.5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Mediterranean!$O$21:$P$21</c:f>
              <c:numCache>
                <c:formatCode>General</c:formatCode>
                <c:ptCount val="2"/>
                <c:pt idx="0">
                  <c:v>3</c:v>
                </c:pt>
                <c:pt idx="1">
                  <c:v>21.5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Mediterranean!$O$22:$P$22</c:f>
              <c:numCache>
                <c:formatCode>General</c:formatCode>
                <c:ptCount val="2"/>
                <c:pt idx="0">
                  <c:v>5</c:v>
                </c:pt>
                <c:pt idx="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</c:dPt>
          <c:val>
            <c:numRef>
              <c:f>Mediterranean!$O$23:$P$23</c:f>
              <c:numCache>
                <c:formatCode>General</c:formatCode>
                <c:ptCount val="2"/>
                <c:pt idx="0">
                  <c:v>7</c:v>
                </c:pt>
                <c:pt idx="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val>
            <c:numRef>
              <c:f>'MP Data'!$P$2:$P$3</c:f>
              <c:numCache>
                <c:formatCode>0</c:formatCode>
                <c:ptCount val="2"/>
                <c:pt idx="0">
                  <c:v>45.279221868187165</c:v>
                </c:pt>
                <c:pt idx="1">
                  <c:v>5.031024652020796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6" Type="http://schemas.openxmlformats.org/officeDocument/2006/relationships/chart" Target="../charts/chart24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5" Type="http://schemas.openxmlformats.org/officeDocument/2006/relationships/chart" Target="../charts/chart2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61</xdr:row>
      <xdr:rowOff>114299</xdr:rowOff>
    </xdr:from>
    <xdr:to>
      <xdr:col>10</xdr:col>
      <xdr:colOff>171450</xdr:colOff>
      <xdr:row>71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542925</xdr:colOff>
      <xdr:row>61</xdr:row>
      <xdr:rowOff>76200</xdr:rowOff>
    </xdr:from>
    <xdr:to>
      <xdr:col>13</xdr:col>
      <xdr:colOff>638175</xdr:colOff>
      <xdr:row>71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542925</xdr:colOff>
      <xdr:row>61</xdr:row>
      <xdr:rowOff>76200</xdr:rowOff>
    </xdr:from>
    <xdr:to>
      <xdr:col>14</xdr:col>
      <xdr:colOff>952500</xdr:colOff>
      <xdr:row>71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542925</xdr:colOff>
      <xdr:row>61</xdr:row>
      <xdr:rowOff>76200</xdr:rowOff>
    </xdr:from>
    <xdr:to>
      <xdr:col>15</xdr:col>
      <xdr:colOff>857250</xdr:colOff>
      <xdr:row>71</xdr:row>
      <xdr:rowOff>123825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542925</xdr:colOff>
      <xdr:row>61</xdr:row>
      <xdr:rowOff>76200</xdr:rowOff>
    </xdr:from>
    <xdr:to>
      <xdr:col>16</xdr:col>
      <xdr:colOff>561975</xdr:colOff>
      <xdr:row>71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542925</xdr:colOff>
      <xdr:row>61</xdr:row>
      <xdr:rowOff>76200</xdr:rowOff>
    </xdr:from>
    <xdr:to>
      <xdr:col>19</xdr:col>
      <xdr:colOff>247650</xdr:colOff>
      <xdr:row>71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542925</xdr:colOff>
      <xdr:row>61</xdr:row>
      <xdr:rowOff>76200</xdr:rowOff>
    </xdr:from>
    <xdr:to>
      <xdr:col>23</xdr:col>
      <xdr:colOff>28575</xdr:colOff>
      <xdr:row>71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542925</xdr:colOff>
      <xdr:row>61</xdr:row>
      <xdr:rowOff>76200</xdr:rowOff>
    </xdr:from>
    <xdr:to>
      <xdr:col>26</xdr:col>
      <xdr:colOff>28575</xdr:colOff>
      <xdr:row>71</xdr:row>
      <xdr:rowOff>123825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39</xdr:row>
      <xdr:rowOff>190499</xdr:rowOff>
    </xdr:from>
    <xdr:to>
      <xdr:col>2</xdr:col>
      <xdr:colOff>1371600</xdr:colOff>
      <xdr:row>47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1362075</xdr:colOff>
      <xdr:row>55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2</xdr:col>
      <xdr:colOff>1362075</xdr:colOff>
      <xdr:row>63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64</xdr:row>
      <xdr:rowOff>0</xdr:rowOff>
    </xdr:from>
    <xdr:to>
      <xdr:col>2</xdr:col>
      <xdr:colOff>1362075</xdr:colOff>
      <xdr:row>71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72</xdr:row>
      <xdr:rowOff>0</xdr:rowOff>
    </xdr:from>
    <xdr:to>
      <xdr:col>2</xdr:col>
      <xdr:colOff>1362075</xdr:colOff>
      <xdr:row>79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80</xdr:row>
      <xdr:rowOff>0</xdr:rowOff>
    </xdr:from>
    <xdr:to>
      <xdr:col>2</xdr:col>
      <xdr:colOff>1362075</xdr:colOff>
      <xdr:row>87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88</xdr:row>
      <xdr:rowOff>0</xdr:rowOff>
    </xdr:from>
    <xdr:to>
      <xdr:col>2</xdr:col>
      <xdr:colOff>1362075</xdr:colOff>
      <xdr:row>95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96</xdr:row>
      <xdr:rowOff>0</xdr:rowOff>
    </xdr:from>
    <xdr:to>
      <xdr:col>2</xdr:col>
      <xdr:colOff>1362075</xdr:colOff>
      <xdr:row>103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104</xdr:row>
      <xdr:rowOff>0</xdr:rowOff>
    </xdr:from>
    <xdr:to>
      <xdr:col>2</xdr:col>
      <xdr:colOff>1362075</xdr:colOff>
      <xdr:row>111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1362075</xdr:colOff>
      <xdr:row>119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120</xdr:row>
      <xdr:rowOff>0</xdr:rowOff>
    </xdr:from>
    <xdr:to>
      <xdr:col>2</xdr:col>
      <xdr:colOff>1362075</xdr:colOff>
      <xdr:row>127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1362075</xdr:colOff>
      <xdr:row>135</xdr:row>
      <xdr:rowOff>28575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0</xdr:colOff>
      <xdr:row>136</xdr:row>
      <xdr:rowOff>0</xdr:rowOff>
    </xdr:from>
    <xdr:to>
      <xdr:col>2</xdr:col>
      <xdr:colOff>1362075</xdr:colOff>
      <xdr:row>143</xdr:row>
      <xdr:rowOff>28575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144</xdr:row>
      <xdr:rowOff>0</xdr:rowOff>
    </xdr:from>
    <xdr:to>
      <xdr:col>2</xdr:col>
      <xdr:colOff>1362075</xdr:colOff>
      <xdr:row>151</xdr:row>
      <xdr:rowOff>28575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1362075</xdr:colOff>
      <xdr:row>159</xdr:row>
      <xdr:rowOff>28575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1362075</xdr:colOff>
      <xdr:row>167</xdr:row>
      <xdr:rowOff>28575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7"/>
  <sheetViews>
    <sheetView topLeftCell="M7" zoomScaleNormal="100" workbookViewId="0">
      <selection activeCell="P24" sqref="P24"/>
    </sheetView>
  </sheetViews>
  <sheetFormatPr defaultRowHeight="14.4" x14ac:dyDescent="0.3"/>
  <cols>
    <col min="1" max="1" width="19" customWidth="1"/>
    <col min="3" max="3" width="14.109375" customWidth="1"/>
    <col min="10" max="10" width="10.6640625" bestFit="1" customWidth="1"/>
    <col min="14" max="14" width="14.5546875" customWidth="1"/>
    <col min="15" max="15" width="22.109375" customWidth="1"/>
    <col min="16" max="16" width="20.44140625" customWidth="1"/>
    <col min="17" max="17" width="21.44140625" customWidth="1"/>
    <col min="18" max="18" width="14.33203125" customWidth="1"/>
    <col min="19" max="19" width="10.88671875" customWidth="1"/>
    <col min="20" max="20" width="15.6640625" customWidth="1"/>
  </cols>
  <sheetData>
    <row r="2" spans="1:28" ht="15" x14ac:dyDescent="0.25">
      <c r="A2" s="1" t="s">
        <v>0</v>
      </c>
      <c r="B2" t="s">
        <v>49</v>
      </c>
      <c r="C2" s="1" t="s">
        <v>1</v>
      </c>
      <c r="D2" s="1" t="s">
        <v>2</v>
      </c>
      <c r="E2" s="1" t="s">
        <v>0</v>
      </c>
      <c r="F2" s="1" t="s">
        <v>70</v>
      </c>
      <c r="G2" s="1" t="s">
        <v>3</v>
      </c>
      <c r="H2" s="1" t="s">
        <v>4</v>
      </c>
      <c r="I2" s="1" t="s">
        <v>42</v>
      </c>
      <c r="O2" s="1" t="s">
        <v>56</v>
      </c>
      <c r="P2" s="1" t="s">
        <v>55</v>
      </c>
      <c r="Q2" s="1" t="s">
        <v>20</v>
      </c>
      <c r="R2" s="1" t="s">
        <v>23</v>
      </c>
      <c r="S2" s="1" t="s">
        <v>21</v>
      </c>
      <c r="T2" s="1" t="s">
        <v>22</v>
      </c>
      <c r="U2" s="1" t="s">
        <v>4</v>
      </c>
    </row>
    <row r="3" spans="1:28" ht="15" x14ac:dyDescent="0.25">
      <c r="A3" s="1" t="s">
        <v>19</v>
      </c>
      <c r="I3" t="s">
        <v>43</v>
      </c>
      <c r="J3" t="s">
        <v>44</v>
      </c>
      <c r="K3" t="s">
        <v>45</v>
      </c>
      <c r="L3" t="s">
        <v>46</v>
      </c>
      <c r="M3" t="s">
        <v>47</v>
      </c>
      <c r="N3" t="s">
        <v>48</v>
      </c>
      <c r="Q3" t="s">
        <v>26</v>
      </c>
    </row>
    <row r="4" spans="1:28" ht="15" x14ac:dyDescent="0.25">
      <c r="A4" t="s">
        <v>5</v>
      </c>
      <c r="B4">
        <v>2</v>
      </c>
      <c r="C4">
        <v>1.48</v>
      </c>
      <c r="D4">
        <v>71.400000000000006</v>
      </c>
      <c r="E4">
        <f>D4-C4</f>
        <v>69.92</v>
      </c>
      <c r="F4">
        <f>E4/1.2</f>
        <v>58.266666666666673</v>
      </c>
      <c r="G4">
        <v>4</v>
      </c>
      <c r="I4">
        <v>1.59</v>
      </c>
      <c r="J4">
        <v>4.55</v>
      </c>
      <c r="K4">
        <v>16.2</v>
      </c>
      <c r="L4" t="s">
        <v>50</v>
      </c>
      <c r="M4">
        <v>7.72</v>
      </c>
      <c r="N4" t="s">
        <v>51</v>
      </c>
      <c r="O4">
        <f>'MP Data'!O5</f>
        <v>7</v>
      </c>
      <c r="P4">
        <v>102</v>
      </c>
      <c r="Q4">
        <v>2</v>
      </c>
      <c r="R4" s="2">
        <v>43509</v>
      </c>
      <c r="S4">
        <v>59.7</v>
      </c>
      <c r="T4">
        <f t="shared" ref="T4:T11" si="0">E4-S4</f>
        <v>10.219999999999999</v>
      </c>
      <c r="U4" t="s">
        <v>25</v>
      </c>
    </row>
    <row r="5" spans="1:28" ht="15" x14ac:dyDescent="0.25">
      <c r="A5" t="s">
        <v>6</v>
      </c>
      <c r="B5">
        <v>3</v>
      </c>
      <c r="C5">
        <v>1.53</v>
      </c>
      <c r="D5">
        <v>61.7</v>
      </c>
      <c r="E5">
        <f t="shared" ref="E5:E11" si="1">D5-C5</f>
        <v>60.17</v>
      </c>
      <c r="F5">
        <f t="shared" ref="F5:F11" si="2">E5/1.2</f>
        <v>50.141666666666673</v>
      </c>
      <c r="G5">
        <v>4</v>
      </c>
      <c r="I5">
        <v>1.68</v>
      </c>
      <c r="J5">
        <v>4.8899999999999997</v>
      </c>
      <c r="K5">
        <v>17.100000000000001</v>
      </c>
      <c r="L5" t="s">
        <v>50</v>
      </c>
      <c r="M5">
        <v>7.63</v>
      </c>
      <c r="N5" t="s">
        <v>51</v>
      </c>
      <c r="O5">
        <f>'MP Data'!O7</f>
        <v>2</v>
      </c>
      <c r="P5">
        <v>26</v>
      </c>
      <c r="Q5">
        <v>3</v>
      </c>
      <c r="R5" s="2">
        <v>43510</v>
      </c>
      <c r="S5">
        <v>59.9</v>
      </c>
      <c r="T5">
        <f t="shared" si="0"/>
        <v>0.27000000000000313</v>
      </c>
    </row>
    <row r="6" spans="1:28" ht="15" x14ac:dyDescent="0.25">
      <c r="A6" t="s">
        <v>7</v>
      </c>
      <c r="B6">
        <v>6</v>
      </c>
      <c r="C6">
        <v>1.39</v>
      </c>
      <c r="D6">
        <v>62.2</v>
      </c>
      <c r="E6">
        <f t="shared" si="1"/>
        <v>60.81</v>
      </c>
      <c r="F6">
        <f t="shared" si="2"/>
        <v>50.675000000000004</v>
      </c>
      <c r="G6">
        <v>3.5</v>
      </c>
      <c r="I6">
        <v>1.89</v>
      </c>
      <c r="J6">
        <v>6.14</v>
      </c>
      <c r="K6">
        <v>22</v>
      </c>
      <c r="L6" t="s">
        <v>50</v>
      </c>
      <c r="M6">
        <v>7.32</v>
      </c>
      <c r="N6" t="s">
        <v>51</v>
      </c>
      <c r="O6">
        <f>'MP Data'!O13</f>
        <v>9</v>
      </c>
      <c r="P6">
        <v>181</v>
      </c>
      <c r="Q6">
        <v>6</v>
      </c>
      <c r="R6" s="2">
        <v>43521</v>
      </c>
      <c r="S6">
        <v>58.7</v>
      </c>
      <c r="T6">
        <f t="shared" si="0"/>
        <v>2.1099999999999994</v>
      </c>
    </row>
    <row r="7" spans="1:28" ht="15" x14ac:dyDescent="0.25">
      <c r="A7" t="s">
        <v>8</v>
      </c>
      <c r="B7">
        <v>7</v>
      </c>
      <c r="C7">
        <v>1.65</v>
      </c>
      <c r="D7">
        <v>59.9</v>
      </c>
      <c r="E7">
        <f t="shared" si="1"/>
        <v>58.25</v>
      </c>
      <c r="F7">
        <f t="shared" si="2"/>
        <v>48.541666666666671</v>
      </c>
      <c r="G7">
        <v>4</v>
      </c>
      <c r="I7">
        <v>2.15</v>
      </c>
      <c r="J7">
        <v>7.33</v>
      </c>
      <c r="K7">
        <v>20.8</v>
      </c>
      <c r="L7" t="s">
        <v>50</v>
      </c>
      <c r="M7">
        <v>7.15</v>
      </c>
      <c r="N7" t="s">
        <v>51</v>
      </c>
      <c r="O7">
        <f>'MP Data'!O15</f>
        <v>8</v>
      </c>
      <c r="P7">
        <v>81</v>
      </c>
      <c r="Q7">
        <v>7</v>
      </c>
      <c r="R7" s="2">
        <v>43522</v>
      </c>
      <c r="S7">
        <v>52.2</v>
      </c>
      <c r="T7">
        <f t="shared" si="0"/>
        <v>6.0499999999999972</v>
      </c>
    </row>
    <row r="8" spans="1:28" ht="15" x14ac:dyDescent="0.25">
      <c r="A8" t="s">
        <v>9</v>
      </c>
      <c r="B8">
        <v>8</v>
      </c>
      <c r="C8">
        <v>1.53</v>
      </c>
      <c r="D8">
        <v>56.6</v>
      </c>
      <c r="E8">
        <f t="shared" si="1"/>
        <v>55.07</v>
      </c>
      <c r="F8">
        <f t="shared" si="2"/>
        <v>45.891666666666666</v>
      </c>
      <c r="G8">
        <v>4</v>
      </c>
      <c r="I8">
        <v>2.08</v>
      </c>
      <c r="J8">
        <v>8.31</v>
      </c>
      <c r="K8">
        <v>121</v>
      </c>
      <c r="L8" t="s">
        <v>52</v>
      </c>
      <c r="M8">
        <v>6.33</v>
      </c>
      <c r="N8" t="s">
        <v>53</v>
      </c>
      <c r="O8">
        <f>'MP Data'!O17</f>
        <v>1</v>
      </c>
      <c r="P8">
        <v>79</v>
      </c>
      <c r="Q8">
        <v>8</v>
      </c>
      <c r="R8" s="2">
        <v>43522</v>
      </c>
      <c r="S8">
        <v>53.6</v>
      </c>
      <c r="T8">
        <f t="shared" si="0"/>
        <v>1.4699999999999989</v>
      </c>
      <c r="U8" t="s">
        <v>54</v>
      </c>
    </row>
    <row r="9" spans="1:28" ht="15" x14ac:dyDescent="0.25">
      <c r="A9" t="s">
        <v>10</v>
      </c>
      <c r="B9">
        <v>4</v>
      </c>
      <c r="C9">
        <v>1.48</v>
      </c>
      <c r="D9">
        <v>59.11</v>
      </c>
      <c r="E9">
        <f t="shared" si="1"/>
        <v>57.63</v>
      </c>
      <c r="F9">
        <f t="shared" si="2"/>
        <v>48.025000000000006</v>
      </c>
      <c r="G9">
        <v>4</v>
      </c>
      <c r="I9">
        <v>1.66</v>
      </c>
      <c r="J9">
        <v>4.97</v>
      </c>
      <c r="K9">
        <v>22.5</v>
      </c>
      <c r="L9" t="s">
        <v>50</v>
      </c>
      <c r="M9">
        <v>7.57</v>
      </c>
      <c r="N9" t="s">
        <v>51</v>
      </c>
      <c r="O9">
        <f>'MP Data'!O9</f>
        <v>3</v>
      </c>
      <c r="P9">
        <v>43</v>
      </c>
      <c r="Q9">
        <v>4</v>
      </c>
      <c r="R9" s="2">
        <v>43511</v>
      </c>
      <c r="S9">
        <v>55.1</v>
      </c>
      <c r="T9">
        <f t="shared" si="0"/>
        <v>2.5300000000000011</v>
      </c>
    </row>
    <row r="10" spans="1:28" ht="15" x14ac:dyDescent="0.25">
      <c r="A10" t="s">
        <v>11</v>
      </c>
      <c r="B10">
        <v>1</v>
      </c>
      <c r="C10">
        <v>1.31</v>
      </c>
      <c r="D10">
        <v>60.94</v>
      </c>
      <c r="E10">
        <f t="shared" si="1"/>
        <v>59.629999999999995</v>
      </c>
      <c r="F10">
        <f t="shared" si="2"/>
        <v>49.691666666666663</v>
      </c>
      <c r="G10">
        <v>4</v>
      </c>
      <c r="I10">
        <v>1.54</v>
      </c>
      <c r="J10">
        <v>4.25</v>
      </c>
      <c r="K10">
        <v>14.3</v>
      </c>
      <c r="L10" t="s">
        <v>50</v>
      </c>
      <c r="M10">
        <v>7.83</v>
      </c>
      <c r="N10" t="s">
        <v>51</v>
      </c>
      <c r="O10">
        <f>'MP Data'!O3</f>
        <v>5</v>
      </c>
      <c r="P10">
        <v>42</v>
      </c>
      <c r="Q10">
        <v>1</v>
      </c>
      <c r="R10" s="2">
        <v>43509</v>
      </c>
      <c r="S10">
        <v>56.3</v>
      </c>
      <c r="T10">
        <f t="shared" si="0"/>
        <v>3.3299999999999983</v>
      </c>
      <c r="U10" t="s">
        <v>24</v>
      </c>
    </row>
    <row r="11" spans="1:28" ht="15" x14ac:dyDescent="0.25">
      <c r="A11" t="s">
        <v>12</v>
      </c>
      <c r="B11">
        <v>5</v>
      </c>
      <c r="C11">
        <v>1.64</v>
      </c>
      <c r="D11">
        <v>65.42</v>
      </c>
      <c r="E11">
        <f t="shared" si="1"/>
        <v>63.78</v>
      </c>
      <c r="F11">
        <f t="shared" si="2"/>
        <v>53.150000000000006</v>
      </c>
      <c r="G11">
        <v>3.5</v>
      </c>
      <c r="I11">
        <v>1.98</v>
      </c>
      <c r="J11">
        <v>6.45</v>
      </c>
      <c r="K11">
        <v>17.5</v>
      </c>
      <c r="L11" t="s">
        <v>50</v>
      </c>
      <c r="M11">
        <v>7.33</v>
      </c>
      <c r="N11" t="s">
        <v>51</v>
      </c>
      <c r="O11">
        <f>'MP Data'!O11</f>
        <v>7</v>
      </c>
      <c r="P11">
        <v>48</v>
      </c>
      <c r="Q11">
        <v>5</v>
      </c>
      <c r="R11" s="2">
        <v>43521</v>
      </c>
      <c r="S11">
        <v>61.9</v>
      </c>
      <c r="T11">
        <f t="shared" si="0"/>
        <v>1.8800000000000026</v>
      </c>
    </row>
    <row r="12" spans="1:28" ht="15" x14ac:dyDescent="0.25">
      <c r="A12" t="s">
        <v>60</v>
      </c>
      <c r="B12">
        <v>9</v>
      </c>
      <c r="C12">
        <v>2.0209999999999999</v>
      </c>
      <c r="D12">
        <v>68.984999999999999</v>
      </c>
      <c r="E12">
        <v>66.963999999999999</v>
      </c>
      <c r="F12">
        <v>56</v>
      </c>
      <c r="G12">
        <v>4</v>
      </c>
      <c r="H12" t="s">
        <v>68</v>
      </c>
    </row>
    <row r="13" spans="1:28" ht="15" x14ac:dyDescent="0.25">
      <c r="A13" t="s">
        <v>61</v>
      </c>
      <c r="B13">
        <v>10</v>
      </c>
      <c r="C13">
        <v>1.9152</v>
      </c>
      <c r="D13">
        <v>66.4375</v>
      </c>
      <c r="E13">
        <v>64.522300000000001</v>
      </c>
      <c r="F13">
        <v>60</v>
      </c>
      <c r="G13">
        <v>4</v>
      </c>
      <c r="H13" t="s">
        <v>69</v>
      </c>
    </row>
    <row r="14" spans="1:28" ht="15" x14ac:dyDescent="0.25">
      <c r="A14" t="s">
        <v>63</v>
      </c>
      <c r="B14">
        <v>11</v>
      </c>
      <c r="C14">
        <v>2.0590999999999999</v>
      </c>
      <c r="D14">
        <v>67.554199999999994</v>
      </c>
      <c r="E14">
        <v>65.495099999999994</v>
      </c>
      <c r="F14">
        <v>59</v>
      </c>
      <c r="G14">
        <v>4</v>
      </c>
      <c r="H14" t="s">
        <v>69</v>
      </c>
    </row>
    <row r="15" spans="1:28" ht="15" x14ac:dyDescent="0.25">
      <c r="A15" t="s">
        <v>62</v>
      </c>
      <c r="B15">
        <v>12</v>
      </c>
      <c r="C15">
        <v>2.0537000000000001</v>
      </c>
      <c r="D15">
        <v>52.273200000000003</v>
      </c>
      <c r="E15">
        <v>50.219499999999996</v>
      </c>
      <c r="F15">
        <v>42</v>
      </c>
      <c r="G15">
        <v>4</v>
      </c>
      <c r="H15" t="s">
        <v>69</v>
      </c>
      <c r="P15" t="s">
        <v>57</v>
      </c>
    </row>
    <row r="16" spans="1:28" ht="15" x14ac:dyDescent="0.25">
      <c r="A16" t="s">
        <v>64</v>
      </c>
      <c r="B16">
        <v>13</v>
      </c>
      <c r="C16">
        <v>1.931</v>
      </c>
      <c r="D16">
        <v>60.373399999999997</v>
      </c>
      <c r="E16">
        <v>58.442399999999999</v>
      </c>
      <c r="F16">
        <v>47</v>
      </c>
      <c r="G16">
        <v>4</v>
      </c>
      <c r="H16" t="s">
        <v>69</v>
      </c>
      <c r="N16" t="s">
        <v>5</v>
      </c>
      <c r="O16">
        <f>O4</f>
        <v>7</v>
      </c>
      <c r="P16">
        <f>P4/2</f>
        <v>51</v>
      </c>
      <c r="AB16">
        <v>44</v>
      </c>
    </row>
    <row r="17" spans="1:28" ht="15" x14ac:dyDescent="0.25">
      <c r="A17" t="s">
        <v>65</v>
      </c>
      <c r="B17">
        <v>14</v>
      </c>
      <c r="C17">
        <v>1.6755</v>
      </c>
      <c r="D17">
        <v>65.740300000000005</v>
      </c>
      <c r="E17">
        <v>64.064800000000005</v>
      </c>
      <c r="F17">
        <v>55.125</v>
      </c>
      <c r="G17">
        <v>4</v>
      </c>
      <c r="H17" t="s">
        <v>69</v>
      </c>
      <c r="N17" t="s">
        <v>6</v>
      </c>
      <c r="O17">
        <f t="shared" ref="O17:O23" si="3">O5</f>
        <v>2</v>
      </c>
      <c r="P17">
        <f t="shared" ref="P17:P23" si="4">P5/2</f>
        <v>13</v>
      </c>
      <c r="AB17">
        <v>5</v>
      </c>
    </row>
    <row r="18" spans="1:28" ht="15" x14ac:dyDescent="0.25">
      <c r="A18" t="s">
        <v>66</v>
      </c>
      <c r="B18">
        <v>15</v>
      </c>
      <c r="C18">
        <v>1.6416999999999999</v>
      </c>
      <c r="D18">
        <v>61.058399999999999</v>
      </c>
      <c r="E18">
        <v>59.416699999999999</v>
      </c>
      <c r="F18">
        <v>53.395000000000003</v>
      </c>
      <c r="G18">
        <v>4</v>
      </c>
      <c r="H18" t="s">
        <v>69</v>
      </c>
      <c r="N18" t="s">
        <v>7</v>
      </c>
      <c r="O18">
        <f t="shared" si="3"/>
        <v>9</v>
      </c>
      <c r="P18">
        <f t="shared" si="4"/>
        <v>90.5</v>
      </c>
      <c r="AB18">
        <v>104</v>
      </c>
    </row>
    <row r="19" spans="1:28" ht="15" x14ac:dyDescent="0.25">
      <c r="A19" t="s">
        <v>67</v>
      </c>
      <c r="B19">
        <v>16</v>
      </c>
      <c r="C19">
        <v>1.5491999999999999</v>
      </c>
      <c r="D19">
        <v>58.668199999999999</v>
      </c>
      <c r="E19">
        <v>57.119</v>
      </c>
      <c r="F19">
        <v>48</v>
      </c>
      <c r="G19">
        <v>4</v>
      </c>
      <c r="H19" t="s">
        <v>69</v>
      </c>
      <c r="N19" t="s">
        <v>8</v>
      </c>
      <c r="O19">
        <f t="shared" si="3"/>
        <v>8</v>
      </c>
      <c r="P19">
        <f t="shared" si="4"/>
        <v>40.5</v>
      </c>
      <c r="AB19">
        <v>7</v>
      </c>
    </row>
    <row r="20" spans="1:28" ht="15" x14ac:dyDescent="0.25">
      <c r="A20" s="1"/>
      <c r="N20" t="s">
        <v>9</v>
      </c>
      <c r="O20">
        <f t="shared" si="3"/>
        <v>1</v>
      </c>
      <c r="P20">
        <f t="shared" si="4"/>
        <v>39.5</v>
      </c>
      <c r="AB20">
        <v>33</v>
      </c>
    </row>
    <row r="21" spans="1:28" ht="15" x14ac:dyDescent="0.25">
      <c r="A21" t="s">
        <v>13</v>
      </c>
      <c r="C21">
        <v>1.75</v>
      </c>
      <c r="D21">
        <v>56.9</v>
      </c>
      <c r="E21">
        <f t="shared" ref="E21:E26" si="5">D21-C21</f>
        <v>55.15</v>
      </c>
      <c r="G21">
        <v>4</v>
      </c>
      <c r="N21" t="s">
        <v>10</v>
      </c>
      <c r="O21">
        <f t="shared" si="3"/>
        <v>3</v>
      </c>
      <c r="P21">
        <f t="shared" si="4"/>
        <v>21.5</v>
      </c>
      <c r="AB21">
        <v>2</v>
      </c>
    </row>
    <row r="22" spans="1:28" ht="15" x14ac:dyDescent="0.25">
      <c r="A22" t="s">
        <v>14</v>
      </c>
      <c r="C22">
        <v>1.66</v>
      </c>
      <c r="D22">
        <v>61.35</v>
      </c>
      <c r="E22">
        <f t="shared" si="5"/>
        <v>59.690000000000005</v>
      </c>
      <c r="G22">
        <v>3.5</v>
      </c>
      <c r="N22" t="s">
        <v>11</v>
      </c>
      <c r="O22">
        <f t="shared" si="3"/>
        <v>5</v>
      </c>
      <c r="P22">
        <f t="shared" si="4"/>
        <v>21</v>
      </c>
      <c r="AB22">
        <v>38</v>
      </c>
    </row>
    <row r="23" spans="1:28" ht="15" x14ac:dyDescent="0.25">
      <c r="A23" t="s">
        <v>15</v>
      </c>
      <c r="C23">
        <v>1.61</v>
      </c>
      <c r="D23">
        <v>55.81</v>
      </c>
      <c r="E23">
        <f t="shared" si="5"/>
        <v>54.2</v>
      </c>
      <c r="G23">
        <v>4</v>
      </c>
      <c r="N23" t="s">
        <v>12</v>
      </c>
      <c r="O23">
        <f t="shared" si="3"/>
        <v>7</v>
      </c>
      <c r="P23">
        <f t="shared" si="4"/>
        <v>24</v>
      </c>
      <c r="AB23">
        <v>3</v>
      </c>
    </row>
    <row r="24" spans="1:28" ht="15" x14ac:dyDescent="0.25">
      <c r="A24" t="s">
        <v>16</v>
      </c>
      <c r="C24">
        <v>1.51</v>
      </c>
      <c r="D24">
        <v>61.21</v>
      </c>
      <c r="E24">
        <f t="shared" si="5"/>
        <v>59.7</v>
      </c>
      <c r="G24">
        <v>4</v>
      </c>
      <c r="AB24">
        <v>42</v>
      </c>
    </row>
    <row r="25" spans="1:28" ht="15" x14ac:dyDescent="0.25">
      <c r="A25" t="s">
        <v>17</v>
      </c>
      <c r="C25">
        <v>1.49</v>
      </c>
      <c r="D25">
        <v>56.5</v>
      </c>
      <c r="E25">
        <f t="shared" si="5"/>
        <v>55.01</v>
      </c>
      <c r="G25">
        <v>4</v>
      </c>
      <c r="O25" s="1"/>
      <c r="AB25">
        <v>7</v>
      </c>
    </row>
    <row r="26" spans="1:28" x14ac:dyDescent="0.3">
      <c r="A26" t="s">
        <v>18</v>
      </c>
      <c r="C26">
        <v>1.86</v>
      </c>
      <c r="D26">
        <v>67.709999999999994</v>
      </c>
      <c r="E26">
        <f t="shared" si="5"/>
        <v>65.849999999999994</v>
      </c>
      <c r="G26">
        <v>3.5</v>
      </c>
      <c r="AB26">
        <v>170</v>
      </c>
    </row>
    <row r="27" spans="1:28" x14ac:dyDescent="0.3">
      <c r="AB27">
        <v>9</v>
      </c>
    </row>
    <row r="28" spans="1:28" x14ac:dyDescent="0.3">
      <c r="AB28">
        <v>79</v>
      </c>
    </row>
    <row r="29" spans="1:28" x14ac:dyDescent="0.3">
      <c r="AB29">
        <v>8</v>
      </c>
    </row>
    <row r="30" spans="1:28" x14ac:dyDescent="0.3">
      <c r="AB30">
        <v>71</v>
      </c>
    </row>
    <row r="31" spans="1:28" x14ac:dyDescent="0.3">
      <c r="AB31">
        <v>1</v>
      </c>
    </row>
    <row r="33" spans="15:35" x14ac:dyDescent="0.3">
      <c r="AB33">
        <v>581</v>
      </c>
    </row>
    <row r="34" spans="15:35" x14ac:dyDescent="0.3">
      <c r="AB34">
        <v>42</v>
      </c>
    </row>
    <row r="38" spans="15:35" x14ac:dyDescent="0.3">
      <c r="P38" s="1" t="s">
        <v>56</v>
      </c>
      <c r="Q38" s="1" t="s">
        <v>55</v>
      </c>
      <c r="T38" t="s">
        <v>28</v>
      </c>
      <c r="V38" t="s">
        <v>29</v>
      </c>
      <c r="W38" t="s">
        <v>30</v>
      </c>
      <c r="X38" t="s">
        <v>40</v>
      </c>
      <c r="Y38" t="s">
        <v>31</v>
      </c>
      <c r="Z38" t="s">
        <v>32</v>
      </c>
      <c r="AA38" t="s">
        <v>33</v>
      </c>
      <c r="AB38" t="s">
        <v>34</v>
      </c>
      <c r="AC38" t="s">
        <v>35</v>
      </c>
      <c r="AD38" t="s">
        <v>36</v>
      </c>
      <c r="AE38" t="s">
        <v>37</v>
      </c>
      <c r="AG38" t="s">
        <v>41</v>
      </c>
      <c r="AH38" t="s">
        <v>58</v>
      </c>
      <c r="AI38" t="s">
        <v>59</v>
      </c>
    </row>
    <row r="39" spans="15:35" x14ac:dyDescent="0.3">
      <c r="T39" t="s">
        <v>11</v>
      </c>
      <c r="U39">
        <v>0</v>
      </c>
      <c r="V39">
        <v>0</v>
      </c>
      <c r="W39">
        <v>22</v>
      </c>
      <c r="X39">
        <v>2</v>
      </c>
      <c r="Y39">
        <v>3</v>
      </c>
      <c r="Z39">
        <v>6</v>
      </c>
      <c r="AA39">
        <v>3</v>
      </c>
      <c r="AB39">
        <v>3</v>
      </c>
      <c r="AC39">
        <v>3</v>
      </c>
      <c r="AG39">
        <f>U39+V39+W39+X39+Y39+Z39+AA39+AB39+AC39+AD39+AE39</f>
        <v>42</v>
      </c>
    </row>
    <row r="40" spans="15:35" x14ac:dyDescent="0.3">
      <c r="O40" t="s">
        <v>5</v>
      </c>
      <c r="P40">
        <v>7</v>
      </c>
      <c r="Q40">
        <v>75</v>
      </c>
      <c r="Z40">
        <v>2</v>
      </c>
      <c r="AC40">
        <v>3</v>
      </c>
      <c r="AG40">
        <f t="shared" ref="AG40:AG54" si="6">U40+V40+W40+X40+Y40+Z40+AA40+AB40+AC40+AD40+AE40</f>
        <v>5</v>
      </c>
      <c r="AH40">
        <v>10.204081632653061</v>
      </c>
      <c r="AI40">
        <f>AG39+AG40</f>
        <v>47</v>
      </c>
    </row>
    <row r="41" spans="15:35" x14ac:dyDescent="0.3">
      <c r="O41" t="s">
        <v>6</v>
      </c>
      <c r="P41">
        <v>2</v>
      </c>
      <c r="Q41">
        <v>24</v>
      </c>
      <c r="T41" t="s">
        <v>5</v>
      </c>
      <c r="U41">
        <v>0</v>
      </c>
      <c r="V41">
        <v>34</v>
      </c>
      <c r="W41">
        <v>15</v>
      </c>
      <c r="X41">
        <v>7</v>
      </c>
      <c r="Y41">
        <v>7</v>
      </c>
      <c r="Z41">
        <v>21</v>
      </c>
      <c r="AA41">
        <v>1</v>
      </c>
      <c r="AB41">
        <v>11</v>
      </c>
      <c r="AC41">
        <v>6</v>
      </c>
      <c r="AG41">
        <f t="shared" si="6"/>
        <v>102</v>
      </c>
    </row>
    <row r="42" spans="15:35" x14ac:dyDescent="0.3">
      <c r="O42" t="s">
        <v>7</v>
      </c>
      <c r="P42">
        <v>9</v>
      </c>
      <c r="Q42">
        <v>121</v>
      </c>
      <c r="X42">
        <v>3</v>
      </c>
      <c r="AC42">
        <v>2</v>
      </c>
      <c r="AD42">
        <v>2</v>
      </c>
      <c r="AG42">
        <f t="shared" si="6"/>
        <v>7</v>
      </c>
      <c r="AH42">
        <v>6.3063063063063067</v>
      </c>
      <c r="AI42">
        <f t="shared" ref="AI42:AI54" si="7">AG41+AG42</f>
        <v>109</v>
      </c>
    </row>
    <row r="43" spans="15:35" x14ac:dyDescent="0.3">
      <c r="O43" t="s">
        <v>8</v>
      </c>
      <c r="P43">
        <v>8</v>
      </c>
      <c r="Q43">
        <v>57</v>
      </c>
      <c r="T43" t="s">
        <v>6</v>
      </c>
      <c r="U43">
        <v>0</v>
      </c>
      <c r="V43">
        <v>0</v>
      </c>
      <c r="W43">
        <v>12</v>
      </c>
      <c r="X43">
        <v>6</v>
      </c>
      <c r="Y43">
        <v>0</v>
      </c>
      <c r="Z43">
        <v>3</v>
      </c>
      <c r="AA43">
        <v>0</v>
      </c>
      <c r="AB43">
        <v>4</v>
      </c>
      <c r="AC43">
        <v>1</v>
      </c>
      <c r="AG43">
        <f t="shared" si="6"/>
        <v>26</v>
      </c>
    </row>
    <row r="44" spans="15:35" x14ac:dyDescent="0.3">
      <c r="O44" t="s">
        <v>9</v>
      </c>
      <c r="P44">
        <v>1</v>
      </c>
      <c r="Q44">
        <v>52</v>
      </c>
      <c r="AC44">
        <v>1</v>
      </c>
      <c r="AD44">
        <v>1</v>
      </c>
      <c r="AG44">
        <f t="shared" si="6"/>
        <v>2</v>
      </c>
      <c r="AH44">
        <v>5.7142857142857144</v>
      </c>
      <c r="AI44">
        <f t="shared" si="7"/>
        <v>28</v>
      </c>
    </row>
    <row r="45" spans="15:35" x14ac:dyDescent="0.3">
      <c r="O45" t="s">
        <v>10</v>
      </c>
      <c r="P45">
        <v>3</v>
      </c>
      <c r="Q45">
        <v>28</v>
      </c>
      <c r="T45" t="s">
        <v>10</v>
      </c>
      <c r="U45">
        <v>0</v>
      </c>
      <c r="V45">
        <v>0</v>
      </c>
      <c r="W45">
        <v>19</v>
      </c>
      <c r="X45">
        <v>9</v>
      </c>
      <c r="Y45">
        <v>2</v>
      </c>
      <c r="Z45">
        <v>7</v>
      </c>
      <c r="AA45">
        <v>0</v>
      </c>
      <c r="AB45">
        <v>2</v>
      </c>
      <c r="AC45">
        <v>4</v>
      </c>
      <c r="AG45">
        <f t="shared" si="6"/>
        <v>43</v>
      </c>
    </row>
    <row r="46" spans="15:35" x14ac:dyDescent="0.3">
      <c r="O46" t="s">
        <v>11</v>
      </c>
      <c r="P46">
        <v>5</v>
      </c>
      <c r="Q46">
        <v>30</v>
      </c>
      <c r="Y46">
        <v>2</v>
      </c>
      <c r="AC46">
        <v>1</v>
      </c>
      <c r="AG46">
        <f t="shared" si="6"/>
        <v>3</v>
      </c>
      <c r="AH46">
        <v>7.3170731707317067</v>
      </c>
      <c r="AI46">
        <f t="shared" si="7"/>
        <v>46</v>
      </c>
    </row>
    <row r="47" spans="15:35" x14ac:dyDescent="0.3">
      <c r="O47" t="s">
        <v>12</v>
      </c>
      <c r="P47">
        <v>7</v>
      </c>
      <c r="Q47">
        <v>31</v>
      </c>
      <c r="T47" t="s">
        <v>12</v>
      </c>
      <c r="U47">
        <v>0</v>
      </c>
      <c r="V47">
        <v>0</v>
      </c>
      <c r="W47">
        <v>24</v>
      </c>
      <c r="X47">
        <v>9</v>
      </c>
      <c r="Y47">
        <v>1</v>
      </c>
      <c r="Z47">
        <v>7</v>
      </c>
      <c r="AA47">
        <v>2</v>
      </c>
      <c r="AB47">
        <v>3</v>
      </c>
      <c r="AC47">
        <v>1</v>
      </c>
      <c r="AE47">
        <v>1</v>
      </c>
      <c r="AG47">
        <f t="shared" si="6"/>
        <v>48</v>
      </c>
    </row>
    <row r="48" spans="15:35" x14ac:dyDescent="0.3">
      <c r="V48">
        <v>1</v>
      </c>
      <c r="Y48">
        <v>4</v>
      </c>
      <c r="AB48">
        <v>2</v>
      </c>
      <c r="AG48">
        <f t="shared" si="6"/>
        <v>7</v>
      </c>
      <c r="AH48">
        <v>14.285714285714286</v>
      </c>
      <c r="AI48">
        <f t="shared" si="7"/>
        <v>55</v>
      </c>
    </row>
    <row r="49" spans="20:35" x14ac:dyDescent="0.3">
      <c r="T49" t="s">
        <v>7</v>
      </c>
      <c r="U49">
        <v>0</v>
      </c>
      <c r="V49">
        <v>0</v>
      </c>
      <c r="W49">
        <v>72</v>
      </c>
      <c r="X49">
        <v>42</v>
      </c>
      <c r="Y49">
        <v>17</v>
      </c>
      <c r="Z49">
        <v>14</v>
      </c>
      <c r="AA49">
        <v>6</v>
      </c>
      <c r="AB49">
        <v>19</v>
      </c>
      <c r="AC49">
        <v>10</v>
      </c>
      <c r="AD49">
        <v>1</v>
      </c>
      <c r="AG49">
        <f t="shared" si="6"/>
        <v>181</v>
      </c>
    </row>
    <row r="50" spans="20:35" x14ac:dyDescent="0.3">
      <c r="W50">
        <v>1</v>
      </c>
      <c r="X50">
        <v>3</v>
      </c>
      <c r="Y50">
        <v>3</v>
      </c>
      <c r="AB50">
        <v>1</v>
      </c>
      <c r="AC50">
        <v>1</v>
      </c>
      <c r="AG50">
        <f t="shared" si="6"/>
        <v>9</v>
      </c>
      <c r="AH50">
        <v>5.0279329608938541</v>
      </c>
      <c r="AI50">
        <f t="shared" si="7"/>
        <v>190</v>
      </c>
    </row>
    <row r="51" spans="20:35" x14ac:dyDescent="0.3">
      <c r="T51" t="s">
        <v>8</v>
      </c>
      <c r="U51">
        <v>0</v>
      </c>
      <c r="V51">
        <v>0</v>
      </c>
      <c r="W51">
        <v>28</v>
      </c>
      <c r="X51">
        <v>15</v>
      </c>
      <c r="Y51">
        <v>7</v>
      </c>
      <c r="Z51">
        <v>7</v>
      </c>
      <c r="AA51">
        <v>1</v>
      </c>
      <c r="AB51">
        <v>8</v>
      </c>
      <c r="AC51">
        <v>14</v>
      </c>
      <c r="AE51">
        <v>1</v>
      </c>
      <c r="AG51">
        <f t="shared" si="6"/>
        <v>81</v>
      </c>
    </row>
    <row r="52" spans="20:35" x14ac:dyDescent="0.3">
      <c r="V52">
        <v>1</v>
      </c>
      <c r="W52">
        <v>1</v>
      </c>
      <c r="X52">
        <v>2</v>
      </c>
      <c r="Z52">
        <v>2</v>
      </c>
      <c r="AC52">
        <v>2</v>
      </c>
      <c r="AG52">
        <f t="shared" si="6"/>
        <v>8</v>
      </c>
      <c r="AH52">
        <v>9.1954022988505741</v>
      </c>
      <c r="AI52">
        <f t="shared" si="7"/>
        <v>89</v>
      </c>
    </row>
    <row r="53" spans="20:35" x14ac:dyDescent="0.3">
      <c r="T53" t="s">
        <v>9</v>
      </c>
      <c r="U53">
        <v>0</v>
      </c>
      <c r="V53">
        <v>0</v>
      </c>
      <c r="W53">
        <v>29</v>
      </c>
      <c r="X53">
        <v>23</v>
      </c>
      <c r="Y53">
        <v>9</v>
      </c>
      <c r="Z53">
        <v>4</v>
      </c>
      <c r="AA53">
        <v>1</v>
      </c>
      <c r="AB53">
        <v>9</v>
      </c>
      <c r="AC53">
        <v>4</v>
      </c>
      <c r="AG53">
        <f t="shared" si="6"/>
        <v>79</v>
      </c>
    </row>
    <row r="54" spans="20:35" x14ac:dyDescent="0.3">
      <c r="AC54">
        <v>1</v>
      </c>
      <c r="AG54">
        <f t="shared" si="6"/>
        <v>1</v>
      </c>
      <c r="AH54">
        <v>1.3888888888888888</v>
      </c>
      <c r="AI54">
        <f t="shared" si="7"/>
        <v>80</v>
      </c>
    </row>
    <row r="55" spans="20:35" x14ac:dyDescent="0.3">
      <c r="AH55">
        <v>0</v>
      </c>
    </row>
    <row r="56" spans="20:35" x14ac:dyDescent="0.3">
      <c r="V56">
        <v>35</v>
      </c>
      <c r="W56">
        <v>208</v>
      </c>
      <c r="X56">
        <v>108</v>
      </c>
      <c r="Y56">
        <v>43</v>
      </c>
      <c r="Z56">
        <v>71</v>
      </c>
      <c r="AA56">
        <v>13</v>
      </c>
      <c r="AB56">
        <v>57</v>
      </c>
      <c r="AC56">
        <v>43</v>
      </c>
      <c r="AD56">
        <v>1</v>
      </c>
      <c r="AE56">
        <v>2</v>
      </c>
      <c r="AG56">
        <v>581</v>
      </c>
    </row>
    <row r="57" spans="20:35" x14ac:dyDescent="0.3">
      <c r="V57">
        <v>2</v>
      </c>
      <c r="W57">
        <v>2</v>
      </c>
      <c r="X57">
        <v>8</v>
      </c>
      <c r="Y57">
        <v>9</v>
      </c>
      <c r="Z57">
        <v>4</v>
      </c>
      <c r="AA57">
        <v>0</v>
      </c>
      <c r="AB57">
        <v>3</v>
      </c>
      <c r="AC57">
        <v>11</v>
      </c>
      <c r="AD57">
        <v>3</v>
      </c>
      <c r="AE57">
        <v>0</v>
      </c>
      <c r="AG57">
        <v>42</v>
      </c>
      <c r="AH57">
        <v>6.7415730337078648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1"/>
  <sheetViews>
    <sheetView tabSelected="1" topLeftCell="C1" zoomScale="55" zoomScaleNormal="55" workbookViewId="0">
      <selection activeCell="S4" sqref="S4"/>
    </sheetView>
  </sheetViews>
  <sheetFormatPr defaultRowHeight="14.4" x14ac:dyDescent="0.3"/>
  <cols>
    <col min="1" max="1" width="16.109375" customWidth="1"/>
    <col min="2" max="2" width="11" customWidth="1"/>
    <col min="3" max="3" width="15.33203125" customWidth="1"/>
    <col min="4" max="15" width="9.109375" customWidth="1"/>
    <col min="16" max="16" width="9.88671875" customWidth="1"/>
    <col min="18" max="18" width="10.44140625" customWidth="1"/>
    <col min="19" max="19" width="13.44140625" customWidth="1"/>
    <col min="21" max="21" width="16.33203125" customWidth="1"/>
  </cols>
  <sheetData>
    <row r="1" spans="1:29" ht="15" x14ac:dyDescent="0.25">
      <c r="A1" s="4" t="s">
        <v>27</v>
      </c>
      <c r="B1" s="4"/>
      <c r="C1" s="4" t="s">
        <v>90</v>
      </c>
      <c r="D1" s="4" t="s">
        <v>29</v>
      </c>
      <c r="E1" s="4" t="s">
        <v>30</v>
      </c>
      <c r="F1" s="4" t="s">
        <v>40</v>
      </c>
      <c r="G1" s="4" t="s">
        <v>31</v>
      </c>
      <c r="H1" s="4" t="s">
        <v>32</v>
      </c>
      <c r="I1" s="4" t="s">
        <v>33</v>
      </c>
      <c r="J1" s="4" t="s">
        <v>34</v>
      </c>
      <c r="K1" s="4" t="s">
        <v>35</v>
      </c>
      <c r="L1" s="4" t="s">
        <v>36</v>
      </c>
      <c r="M1" s="4" t="s">
        <v>37</v>
      </c>
      <c r="N1" s="4" t="s">
        <v>72</v>
      </c>
      <c r="O1" s="4" t="s">
        <v>41</v>
      </c>
      <c r="P1" s="4" t="s">
        <v>71</v>
      </c>
      <c r="Q1" s="4" t="s">
        <v>73</v>
      </c>
      <c r="R1" s="4" t="s">
        <v>74</v>
      </c>
      <c r="S1" s="4" t="s">
        <v>88</v>
      </c>
      <c r="AA1" t="s">
        <v>89</v>
      </c>
    </row>
    <row r="2" spans="1:29" ht="15" x14ac:dyDescent="0.25">
      <c r="A2" s="6">
        <v>1</v>
      </c>
      <c r="B2" s="6" t="s">
        <v>38</v>
      </c>
      <c r="C2" s="7">
        <v>49.691666666666663</v>
      </c>
      <c r="D2" s="6">
        <v>0</v>
      </c>
      <c r="E2" s="6">
        <v>22</v>
      </c>
      <c r="F2" s="6">
        <v>2</v>
      </c>
      <c r="G2" s="6">
        <v>3</v>
      </c>
      <c r="H2" s="6">
        <v>6</v>
      </c>
      <c r="I2" s="6">
        <v>3</v>
      </c>
      <c r="J2" s="6">
        <v>3</v>
      </c>
      <c r="K2" s="6">
        <v>3</v>
      </c>
      <c r="L2" s="6">
        <v>0</v>
      </c>
      <c r="M2" s="6">
        <v>0</v>
      </c>
      <c r="N2" s="6">
        <v>0</v>
      </c>
      <c r="O2" s="6">
        <v>45</v>
      </c>
      <c r="P2" s="8">
        <f t="shared" ref="P2:P33" si="0">O2*AB2</f>
        <v>45.279221868187165</v>
      </c>
      <c r="Q2" s="8">
        <f>(100/(O2+O3))*O2</f>
        <v>90</v>
      </c>
      <c r="R2" s="8">
        <f>(100/(O2+O3))*O3</f>
        <v>10</v>
      </c>
      <c r="S2" s="8">
        <f t="shared" ref="S2:S33" si="1">P2*AA2</f>
        <v>452792.21868187166</v>
      </c>
      <c r="AA2">
        <v>10000</v>
      </c>
      <c r="AB2" s="5">
        <f t="shared" ref="AB2:AB33" si="2">AC3/C2</f>
        <v>1.0062049304041591</v>
      </c>
      <c r="AC2">
        <v>50</v>
      </c>
    </row>
    <row r="3" spans="1:29" ht="15" x14ac:dyDescent="0.25">
      <c r="A3" s="4" t="s">
        <v>75</v>
      </c>
      <c r="B3" s="4" t="s">
        <v>39</v>
      </c>
      <c r="C3" s="9">
        <v>49.691666666666663</v>
      </c>
      <c r="D3" s="4">
        <v>0</v>
      </c>
      <c r="E3" s="4">
        <v>0</v>
      </c>
      <c r="F3" s="4">
        <v>0</v>
      </c>
      <c r="G3" s="4">
        <v>0</v>
      </c>
      <c r="H3" s="4">
        <v>2</v>
      </c>
      <c r="I3" s="4">
        <v>0</v>
      </c>
      <c r="J3" s="4">
        <v>0</v>
      </c>
      <c r="K3" s="4">
        <v>3</v>
      </c>
      <c r="L3" s="4">
        <v>0</v>
      </c>
      <c r="M3" s="4">
        <v>0</v>
      </c>
      <c r="N3" s="4">
        <v>0</v>
      </c>
      <c r="O3" s="4">
        <f t="shared" ref="O3:O32" si="3">D3+E3+F3+G3+H3+I3+J3+K3+L3+M3</f>
        <v>5</v>
      </c>
      <c r="P3" s="10">
        <f t="shared" si="0"/>
        <v>5.031024652020796</v>
      </c>
      <c r="Q3" s="10"/>
      <c r="R3" s="10"/>
      <c r="S3" s="10">
        <f t="shared" si="1"/>
        <v>50310.246520207962</v>
      </c>
      <c r="AA3">
        <v>10000</v>
      </c>
      <c r="AB3">
        <f t="shared" si="2"/>
        <v>1.0062049304041591</v>
      </c>
      <c r="AC3" s="5">
        <v>50</v>
      </c>
    </row>
    <row r="4" spans="1:29" ht="15" x14ac:dyDescent="0.25">
      <c r="A4" s="6">
        <v>2</v>
      </c>
      <c r="B4" s="6" t="s">
        <v>38</v>
      </c>
      <c r="C4" s="7">
        <v>58.266666666666673</v>
      </c>
      <c r="D4" s="6">
        <v>15</v>
      </c>
      <c r="E4" s="6">
        <v>34</v>
      </c>
      <c r="F4" s="6">
        <v>7</v>
      </c>
      <c r="G4" s="6">
        <v>7</v>
      </c>
      <c r="H4" s="6">
        <v>21</v>
      </c>
      <c r="I4" s="6">
        <v>1</v>
      </c>
      <c r="J4" s="6">
        <v>11</v>
      </c>
      <c r="K4" s="6">
        <v>6</v>
      </c>
      <c r="L4" s="6">
        <v>0</v>
      </c>
      <c r="M4" s="6">
        <v>0</v>
      </c>
      <c r="N4" s="6">
        <v>0</v>
      </c>
      <c r="O4" s="6">
        <f t="shared" si="3"/>
        <v>102</v>
      </c>
      <c r="P4" s="8">
        <f t="shared" si="0"/>
        <v>87.52860411899313</v>
      </c>
      <c r="Q4" s="8">
        <f>(100/(O4+O5))*O4</f>
        <v>93.577981651376149</v>
      </c>
      <c r="R4" s="8">
        <f>(100/(O4+O5))*O5</f>
        <v>6.4220183486238538</v>
      </c>
      <c r="S4" s="8">
        <f t="shared" si="1"/>
        <v>875286.04118993133</v>
      </c>
      <c r="AA4">
        <v>10000</v>
      </c>
      <c r="AB4" s="5">
        <f t="shared" si="2"/>
        <v>0.85812356979405024</v>
      </c>
      <c r="AC4">
        <v>50</v>
      </c>
    </row>
    <row r="5" spans="1:29" ht="15" x14ac:dyDescent="0.25">
      <c r="A5" s="4" t="s">
        <v>76</v>
      </c>
      <c r="B5" s="4" t="s">
        <v>39</v>
      </c>
      <c r="C5" s="9">
        <v>58.266666666666673</v>
      </c>
      <c r="D5" s="4">
        <v>0</v>
      </c>
      <c r="E5" s="4">
        <v>0</v>
      </c>
      <c r="F5" s="4">
        <v>3</v>
      </c>
      <c r="G5" s="4">
        <v>0</v>
      </c>
      <c r="H5" s="4">
        <v>0</v>
      </c>
      <c r="I5" s="4">
        <v>0</v>
      </c>
      <c r="J5" s="4">
        <v>0</v>
      </c>
      <c r="K5" s="4">
        <v>2</v>
      </c>
      <c r="L5" s="4">
        <v>2</v>
      </c>
      <c r="M5" s="4">
        <v>0</v>
      </c>
      <c r="N5" s="4">
        <v>0</v>
      </c>
      <c r="O5" s="4">
        <f t="shared" si="3"/>
        <v>7</v>
      </c>
      <c r="P5" s="10">
        <f t="shared" si="0"/>
        <v>6.0068649885583518</v>
      </c>
      <c r="Q5" s="10"/>
      <c r="R5" s="10"/>
      <c r="S5" s="10">
        <f t="shared" si="1"/>
        <v>60068.649885583516</v>
      </c>
      <c r="AA5">
        <v>10000</v>
      </c>
      <c r="AB5">
        <f t="shared" si="2"/>
        <v>0.85812356979405024</v>
      </c>
      <c r="AC5" s="5">
        <v>50</v>
      </c>
    </row>
    <row r="6" spans="1:29" ht="15" x14ac:dyDescent="0.25">
      <c r="A6" s="6">
        <v>3</v>
      </c>
      <c r="B6" s="6" t="s">
        <v>38</v>
      </c>
      <c r="C6" s="7">
        <v>50.141666666666673</v>
      </c>
      <c r="D6" s="6">
        <v>0</v>
      </c>
      <c r="E6" s="6">
        <v>12</v>
      </c>
      <c r="F6" s="6">
        <v>6</v>
      </c>
      <c r="G6" s="6">
        <v>0</v>
      </c>
      <c r="H6" s="6">
        <v>3</v>
      </c>
      <c r="I6" s="6">
        <v>0</v>
      </c>
      <c r="J6" s="6">
        <v>4</v>
      </c>
      <c r="K6" s="6">
        <v>1</v>
      </c>
      <c r="L6" s="6">
        <v>0</v>
      </c>
      <c r="M6" s="6">
        <v>0</v>
      </c>
      <c r="N6" s="6">
        <v>0</v>
      </c>
      <c r="O6" s="6">
        <f t="shared" si="3"/>
        <v>26</v>
      </c>
      <c r="P6" s="8">
        <f t="shared" si="0"/>
        <v>25.926541465846764</v>
      </c>
      <c r="Q6" s="8">
        <f>(100/(O6+O7))*O6</f>
        <v>92.857142857142861</v>
      </c>
      <c r="R6" s="8">
        <f>(100/(O6+O7))*O7</f>
        <v>7.1428571428571432</v>
      </c>
      <c r="S6" s="8">
        <f t="shared" si="1"/>
        <v>259265.41465846763</v>
      </c>
      <c r="AA6">
        <v>10000</v>
      </c>
      <c r="AB6" s="5">
        <f t="shared" si="2"/>
        <v>0.99717467176333707</v>
      </c>
      <c r="AC6">
        <v>50</v>
      </c>
    </row>
    <row r="7" spans="1:29" ht="15" x14ac:dyDescent="0.25">
      <c r="A7" s="4" t="s">
        <v>75</v>
      </c>
      <c r="B7" s="4" t="s">
        <v>39</v>
      </c>
      <c r="C7" s="9">
        <v>50.141666666666673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1</v>
      </c>
      <c r="M7" s="4">
        <v>0</v>
      </c>
      <c r="N7" s="4">
        <v>0</v>
      </c>
      <c r="O7" s="4">
        <f t="shared" si="3"/>
        <v>2</v>
      </c>
      <c r="P7" s="10">
        <f t="shared" si="0"/>
        <v>1.9943493435266741</v>
      </c>
      <c r="Q7" s="10"/>
      <c r="R7" s="10"/>
      <c r="S7" s="10">
        <f t="shared" si="1"/>
        <v>19943.493435266741</v>
      </c>
      <c r="AA7">
        <v>10000</v>
      </c>
      <c r="AB7">
        <f t="shared" si="2"/>
        <v>0.99717467176333707</v>
      </c>
      <c r="AC7" s="5">
        <v>50</v>
      </c>
    </row>
    <row r="8" spans="1:29" ht="15" x14ac:dyDescent="0.25">
      <c r="A8" s="6">
        <v>4</v>
      </c>
      <c r="B8" s="6" t="s">
        <v>38</v>
      </c>
      <c r="C8" s="7">
        <v>48.025000000000006</v>
      </c>
      <c r="D8" s="6">
        <v>0</v>
      </c>
      <c r="E8" s="6">
        <v>19</v>
      </c>
      <c r="F8" s="6">
        <v>9</v>
      </c>
      <c r="G8" s="6">
        <v>2</v>
      </c>
      <c r="H8" s="6">
        <v>7</v>
      </c>
      <c r="I8" s="6">
        <v>0</v>
      </c>
      <c r="J8" s="6">
        <v>2</v>
      </c>
      <c r="K8" s="6">
        <v>4</v>
      </c>
      <c r="L8" s="6">
        <v>0</v>
      </c>
      <c r="M8" s="6">
        <v>0</v>
      </c>
      <c r="N8" s="6">
        <v>0</v>
      </c>
      <c r="O8" s="6">
        <f t="shared" si="3"/>
        <v>43</v>
      </c>
      <c r="P8" s="8">
        <f t="shared" si="0"/>
        <v>44.768349817803227</v>
      </c>
      <c r="Q8" s="8">
        <f>(100/(O8+O9))*O8</f>
        <v>93.478260869565219</v>
      </c>
      <c r="R8" s="8">
        <f>(100/(O8+O9))*O9</f>
        <v>6.5217391304347823</v>
      </c>
      <c r="S8" s="8">
        <f t="shared" si="1"/>
        <v>447683.49817803229</v>
      </c>
      <c r="AA8">
        <v>10000</v>
      </c>
      <c r="AB8" s="5">
        <f t="shared" si="2"/>
        <v>1.0411244143675169</v>
      </c>
      <c r="AC8">
        <v>50</v>
      </c>
    </row>
    <row r="9" spans="1:29" ht="15" x14ac:dyDescent="0.25">
      <c r="A9" s="4" t="s">
        <v>77</v>
      </c>
      <c r="B9" s="4" t="s">
        <v>39</v>
      </c>
      <c r="C9" s="9">
        <v>48.025000000000006</v>
      </c>
      <c r="D9" s="4">
        <v>0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f t="shared" si="3"/>
        <v>3</v>
      </c>
      <c r="P9" s="10">
        <f t="shared" si="0"/>
        <v>3.1233732431025505</v>
      </c>
      <c r="Q9" s="10"/>
      <c r="R9" s="10"/>
      <c r="S9" s="10">
        <f t="shared" si="1"/>
        <v>31233.732431025506</v>
      </c>
      <c r="AA9">
        <v>10000</v>
      </c>
      <c r="AB9">
        <f t="shared" si="2"/>
        <v>1.0411244143675169</v>
      </c>
      <c r="AC9" s="5">
        <v>50</v>
      </c>
    </row>
    <row r="10" spans="1:29" ht="15" x14ac:dyDescent="0.25">
      <c r="A10" s="6">
        <v>5</v>
      </c>
      <c r="B10" s="6" t="s">
        <v>38</v>
      </c>
      <c r="C10" s="7">
        <v>53.150000000000006</v>
      </c>
      <c r="D10" s="6">
        <v>0</v>
      </c>
      <c r="E10" s="6">
        <v>24</v>
      </c>
      <c r="F10" s="6">
        <v>9</v>
      </c>
      <c r="G10" s="6">
        <v>1</v>
      </c>
      <c r="H10" s="6">
        <v>7</v>
      </c>
      <c r="I10" s="6">
        <v>2</v>
      </c>
      <c r="J10" s="6">
        <v>3</v>
      </c>
      <c r="K10" s="6">
        <v>1</v>
      </c>
      <c r="L10" s="6">
        <v>0</v>
      </c>
      <c r="M10" s="6">
        <v>1</v>
      </c>
      <c r="N10" s="6">
        <v>0</v>
      </c>
      <c r="O10" s="6">
        <f t="shared" si="3"/>
        <v>48</v>
      </c>
      <c r="P10" s="8">
        <f t="shared" si="0"/>
        <v>45.15522107243649</v>
      </c>
      <c r="Q10" s="8">
        <f>(100/(O10+O11))*O10</f>
        <v>87.272727272727266</v>
      </c>
      <c r="R10" s="8">
        <f>(100/(O10+O11))*O11</f>
        <v>12.727272727272727</v>
      </c>
      <c r="S10" s="8">
        <f t="shared" si="1"/>
        <v>451552.21072436491</v>
      </c>
      <c r="AA10">
        <v>10000</v>
      </c>
      <c r="AB10" s="5">
        <f t="shared" si="2"/>
        <v>0.94073377234242694</v>
      </c>
      <c r="AC10">
        <v>50</v>
      </c>
    </row>
    <row r="11" spans="1:29" ht="15" x14ac:dyDescent="0.25">
      <c r="A11" s="4" t="s">
        <v>78</v>
      </c>
      <c r="B11" s="4" t="s">
        <v>39</v>
      </c>
      <c r="C11" s="9">
        <v>53.150000000000006</v>
      </c>
      <c r="D11" s="4">
        <v>1</v>
      </c>
      <c r="E11" s="4">
        <v>0</v>
      </c>
      <c r="F11" s="4">
        <v>0</v>
      </c>
      <c r="G11" s="4">
        <v>4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f t="shared" si="3"/>
        <v>7</v>
      </c>
      <c r="P11" s="10">
        <f t="shared" si="0"/>
        <v>6.5851364063969884</v>
      </c>
      <c r="Q11" s="10"/>
      <c r="R11" s="10"/>
      <c r="S11" s="10">
        <f t="shared" si="1"/>
        <v>65851.364063969886</v>
      </c>
      <c r="AA11">
        <v>10000</v>
      </c>
      <c r="AB11">
        <f t="shared" si="2"/>
        <v>0.94073377234242694</v>
      </c>
      <c r="AC11" s="5">
        <v>50</v>
      </c>
    </row>
    <row r="12" spans="1:29" ht="15" x14ac:dyDescent="0.25">
      <c r="A12" s="6">
        <v>6</v>
      </c>
      <c r="B12" s="6" t="s">
        <v>38</v>
      </c>
      <c r="C12" s="7">
        <v>50.675000000000004</v>
      </c>
      <c r="D12" s="6">
        <v>3</v>
      </c>
      <c r="E12" s="6">
        <v>72</v>
      </c>
      <c r="F12" s="6">
        <v>42</v>
      </c>
      <c r="G12" s="6">
        <v>17</v>
      </c>
      <c r="H12" s="6">
        <v>14</v>
      </c>
      <c r="I12" s="6">
        <v>6</v>
      </c>
      <c r="J12" s="6">
        <v>19</v>
      </c>
      <c r="K12" s="6">
        <v>10</v>
      </c>
      <c r="L12" s="6">
        <v>1</v>
      </c>
      <c r="M12" s="6">
        <v>0</v>
      </c>
      <c r="N12" s="6">
        <v>0</v>
      </c>
      <c r="O12" s="6">
        <f t="shared" si="3"/>
        <v>184</v>
      </c>
      <c r="P12" s="8">
        <f t="shared" si="0"/>
        <v>181.54908732116425</v>
      </c>
      <c r="Q12" s="8">
        <f>(100/(O12+O13))*O12</f>
        <v>95.336787564766837</v>
      </c>
      <c r="R12" s="8">
        <f>(100/(O12+O13))*O13</f>
        <v>4.6632124352331603</v>
      </c>
      <c r="S12" s="8">
        <f t="shared" si="1"/>
        <v>1815490.8732116425</v>
      </c>
      <c r="AA12">
        <v>10000</v>
      </c>
      <c r="AB12" s="5">
        <f t="shared" si="2"/>
        <v>0.98667982239763186</v>
      </c>
      <c r="AC12">
        <v>50</v>
      </c>
    </row>
    <row r="13" spans="1:29" ht="15" x14ac:dyDescent="0.25">
      <c r="A13" s="4" t="s">
        <v>79</v>
      </c>
      <c r="B13" s="4" t="s">
        <v>39</v>
      </c>
      <c r="C13" s="9">
        <v>50.675000000000004</v>
      </c>
      <c r="D13" s="4">
        <v>0</v>
      </c>
      <c r="E13" s="4">
        <v>1</v>
      </c>
      <c r="F13" s="4">
        <v>3</v>
      </c>
      <c r="G13" s="4">
        <v>3</v>
      </c>
      <c r="H13" s="4"/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f t="shared" si="3"/>
        <v>9</v>
      </c>
      <c r="P13" s="10">
        <f t="shared" si="0"/>
        <v>8.8801184015786863</v>
      </c>
      <c r="Q13" s="10"/>
      <c r="R13" s="10"/>
      <c r="S13" s="10">
        <f t="shared" si="1"/>
        <v>88801.184015786857</v>
      </c>
      <c r="Y13">
        <f>S12+S13</f>
        <v>1904292.0572274295</v>
      </c>
      <c r="AA13">
        <v>10000</v>
      </c>
      <c r="AB13">
        <f t="shared" si="2"/>
        <v>0.98667982239763186</v>
      </c>
      <c r="AC13" s="5">
        <v>50</v>
      </c>
    </row>
    <row r="14" spans="1:29" ht="15" x14ac:dyDescent="0.25">
      <c r="A14" s="6">
        <v>7</v>
      </c>
      <c r="B14" s="6" t="s">
        <v>38</v>
      </c>
      <c r="C14" s="7">
        <v>48.541666666666671</v>
      </c>
      <c r="D14" s="6">
        <v>0</v>
      </c>
      <c r="E14" s="6">
        <v>28</v>
      </c>
      <c r="F14" s="6">
        <v>15</v>
      </c>
      <c r="G14" s="6">
        <v>7</v>
      </c>
      <c r="H14" s="6">
        <v>7</v>
      </c>
      <c r="I14" s="6">
        <v>1</v>
      </c>
      <c r="J14" s="6">
        <v>8</v>
      </c>
      <c r="K14" s="6">
        <v>14</v>
      </c>
      <c r="L14" s="6">
        <v>0</v>
      </c>
      <c r="M14" s="6">
        <v>1</v>
      </c>
      <c r="N14" s="6">
        <v>0</v>
      </c>
      <c r="O14" s="6">
        <f t="shared" si="3"/>
        <v>81</v>
      </c>
      <c r="P14" s="8">
        <f t="shared" si="0"/>
        <v>83.433476394849777</v>
      </c>
      <c r="Q14" s="8">
        <f>(100/(O14+O15))*O14</f>
        <v>91.011235955056179</v>
      </c>
      <c r="R14" s="8">
        <f>(100/(O14+O15))*O15</f>
        <v>8.9887640449438209</v>
      </c>
      <c r="S14" s="8">
        <f t="shared" si="1"/>
        <v>834334.76394849771</v>
      </c>
      <c r="AA14">
        <v>10000</v>
      </c>
      <c r="AB14" s="5">
        <f t="shared" si="2"/>
        <v>1.0300429184549356</v>
      </c>
      <c r="AC14">
        <v>50</v>
      </c>
    </row>
    <row r="15" spans="1:29" ht="15" x14ac:dyDescent="0.25">
      <c r="A15" s="4" t="s">
        <v>78</v>
      </c>
      <c r="B15" s="4" t="s">
        <v>39</v>
      </c>
      <c r="C15" s="9">
        <v>48.541666666666671</v>
      </c>
      <c r="D15" s="4">
        <v>1</v>
      </c>
      <c r="E15" s="4">
        <v>1</v>
      </c>
      <c r="F15" s="4">
        <v>2</v>
      </c>
      <c r="G15" s="4">
        <v>0</v>
      </c>
      <c r="H15" s="4">
        <v>2</v>
      </c>
      <c r="I15" s="4">
        <v>0</v>
      </c>
      <c r="J15" s="4">
        <v>0</v>
      </c>
      <c r="K15" s="4">
        <v>2</v>
      </c>
      <c r="L15" s="4">
        <v>0</v>
      </c>
      <c r="M15" s="4">
        <v>0</v>
      </c>
      <c r="N15" s="4">
        <v>0</v>
      </c>
      <c r="O15" s="4">
        <f t="shared" si="3"/>
        <v>8</v>
      </c>
      <c r="P15" s="10">
        <f t="shared" si="0"/>
        <v>8.2403433476394845</v>
      </c>
      <c r="Q15" s="10"/>
      <c r="R15" s="10"/>
      <c r="S15" s="10">
        <f t="shared" si="1"/>
        <v>82403.433476394843</v>
      </c>
      <c r="AA15">
        <v>10000</v>
      </c>
      <c r="AB15">
        <f t="shared" si="2"/>
        <v>1.0300429184549356</v>
      </c>
      <c r="AC15" s="5">
        <v>50</v>
      </c>
    </row>
    <row r="16" spans="1:29" ht="15" x14ac:dyDescent="0.25">
      <c r="A16" s="6">
        <v>8</v>
      </c>
      <c r="B16" s="6" t="s">
        <v>38</v>
      </c>
      <c r="C16" s="7">
        <v>45.891666666666666</v>
      </c>
      <c r="D16" s="6">
        <v>0</v>
      </c>
      <c r="E16" s="6">
        <v>29</v>
      </c>
      <c r="F16" s="6">
        <v>23</v>
      </c>
      <c r="G16" s="6">
        <v>9</v>
      </c>
      <c r="H16" s="6">
        <v>4</v>
      </c>
      <c r="I16" s="6">
        <v>1</v>
      </c>
      <c r="J16" s="6">
        <v>9</v>
      </c>
      <c r="K16" s="6">
        <v>4</v>
      </c>
      <c r="L16" s="6">
        <v>0</v>
      </c>
      <c r="M16" s="6">
        <v>0</v>
      </c>
      <c r="N16" s="6">
        <v>0</v>
      </c>
      <c r="O16" s="6">
        <f t="shared" si="3"/>
        <v>79</v>
      </c>
      <c r="P16" s="8">
        <f t="shared" si="0"/>
        <v>86.072271654258216</v>
      </c>
      <c r="Q16" s="8">
        <f>(100/(O16+O17))*O16</f>
        <v>98.75</v>
      </c>
      <c r="R16" s="8">
        <f>(100/(O16+O17))*O17</f>
        <v>1.25</v>
      </c>
      <c r="S16" s="8">
        <f t="shared" si="1"/>
        <v>860722.71654258214</v>
      </c>
      <c r="AA16">
        <v>10000</v>
      </c>
      <c r="AB16" s="5">
        <f t="shared" si="2"/>
        <v>1.0895224260032685</v>
      </c>
      <c r="AC16">
        <v>50</v>
      </c>
    </row>
    <row r="17" spans="1:29" ht="15" x14ac:dyDescent="0.25">
      <c r="A17" s="4" t="s">
        <v>80</v>
      </c>
      <c r="B17" s="4" t="s">
        <v>39</v>
      </c>
      <c r="C17" s="9">
        <v>45.891666666666666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f t="shared" si="3"/>
        <v>1</v>
      </c>
      <c r="P17" s="10">
        <f t="shared" si="0"/>
        <v>1.0895224260032685</v>
      </c>
      <c r="Q17" s="10"/>
      <c r="R17" s="10"/>
      <c r="S17" s="10">
        <f t="shared" si="1"/>
        <v>10895.224260032686</v>
      </c>
      <c r="AA17">
        <v>10000</v>
      </c>
      <c r="AB17">
        <f t="shared" si="2"/>
        <v>1.0895224260032685</v>
      </c>
      <c r="AC17" s="5">
        <v>50</v>
      </c>
    </row>
    <row r="18" spans="1:29" ht="15" x14ac:dyDescent="0.25">
      <c r="A18" s="6">
        <v>9</v>
      </c>
      <c r="B18" s="6" t="s">
        <v>38</v>
      </c>
      <c r="C18" s="7">
        <v>56</v>
      </c>
      <c r="D18" s="6">
        <v>5</v>
      </c>
      <c r="E18" s="6">
        <v>15</v>
      </c>
      <c r="F18" s="6">
        <v>0</v>
      </c>
      <c r="G18" s="6">
        <v>2</v>
      </c>
      <c r="H18" s="6">
        <v>8</v>
      </c>
      <c r="I18" s="6">
        <v>2</v>
      </c>
      <c r="J18" s="6">
        <v>3</v>
      </c>
      <c r="K18" s="6">
        <v>8</v>
      </c>
      <c r="L18" s="6">
        <v>0</v>
      </c>
      <c r="M18" s="6">
        <v>0</v>
      </c>
      <c r="N18" s="6">
        <v>0</v>
      </c>
      <c r="O18" s="6">
        <f t="shared" si="3"/>
        <v>43</v>
      </c>
      <c r="P18" s="8">
        <f t="shared" si="0"/>
        <v>38.392857142857146</v>
      </c>
      <c r="Q18" s="8">
        <f>(100/(O18+O19))*O18</f>
        <v>93.478260869565219</v>
      </c>
      <c r="R18" s="8">
        <f>(100/(O18+O19))*O19</f>
        <v>6.5217391304347823</v>
      </c>
      <c r="S18" s="8">
        <f t="shared" si="1"/>
        <v>383928.57142857148</v>
      </c>
      <c r="AA18">
        <v>10000</v>
      </c>
      <c r="AB18" s="5">
        <f t="shared" si="2"/>
        <v>0.8928571428571429</v>
      </c>
      <c r="AC18">
        <v>50</v>
      </c>
    </row>
    <row r="19" spans="1:29" ht="15" x14ac:dyDescent="0.25">
      <c r="A19" s="4" t="s">
        <v>81</v>
      </c>
      <c r="B19" s="4" t="s">
        <v>39</v>
      </c>
      <c r="C19" s="9">
        <v>56</v>
      </c>
      <c r="D19" s="4">
        <v>0</v>
      </c>
      <c r="E19" s="4">
        <v>0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f t="shared" si="3"/>
        <v>3</v>
      </c>
      <c r="P19" s="10">
        <f t="shared" si="0"/>
        <v>2.6785714285714288</v>
      </c>
      <c r="Q19" s="10"/>
      <c r="R19" s="10"/>
      <c r="S19" s="10">
        <f t="shared" si="1"/>
        <v>26785.71428571429</v>
      </c>
      <c r="AA19">
        <v>10000</v>
      </c>
      <c r="AB19">
        <f t="shared" si="2"/>
        <v>0.8928571428571429</v>
      </c>
      <c r="AC19" s="5">
        <v>50</v>
      </c>
    </row>
    <row r="20" spans="1:29" x14ac:dyDescent="0.3">
      <c r="A20" s="6">
        <v>10</v>
      </c>
      <c r="B20" s="6" t="s">
        <v>38</v>
      </c>
      <c r="C20" s="7">
        <v>60</v>
      </c>
      <c r="D20" s="6">
        <v>5</v>
      </c>
      <c r="E20" s="6">
        <v>11</v>
      </c>
      <c r="F20" s="6">
        <v>7</v>
      </c>
      <c r="G20" s="6">
        <v>5</v>
      </c>
      <c r="H20" s="6">
        <v>0</v>
      </c>
      <c r="I20" s="6">
        <v>0</v>
      </c>
      <c r="J20" s="6">
        <v>2</v>
      </c>
      <c r="K20" s="6">
        <v>0</v>
      </c>
      <c r="L20" s="6">
        <v>0</v>
      </c>
      <c r="M20" s="6">
        <v>0</v>
      </c>
      <c r="N20" s="6">
        <v>0</v>
      </c>
      <c r="O20" s="6">
        <f t="shared" si="3"/>
        <v>30</v>
      </c>
      <c r="P20" s="8">
        <f t="shared" si="0"/>
        <v>25</v>
      </c>
      <c r="Q20" s="8">
        <f>(100/(O20+O21))*O20</f>
        <v>90.909090909090907</v>
      </c>
      <c r="R20" s="8">
        <f>(100/(O20+O21))*O21</f>
        <v>9.0909090909090899</v>
      </c>
      <c r="S20" s="8">
        <f t="shared" si="1"/>
        <v>250000</v>
      </c>
      <c r="AA20">
        <v>10000</v>
      </c>
      <c r="AB20" s="5">
        <f t="shared" si="2"/>
        <v>0.83333333333333337</v>
      </c>
      <c r="AC20">
        <v>50</v>
      </c>
    </row>
    <row r="21" spans="1:29" x14ac:dyDescent="0.3">
      <c r="A21" s="4" t="s">
        <v>82</v>
      </c>
      <c r="B21" s="4" t="s">
        <v>39</v>
      </c>
      <c r="C21" s="9">
        <v>60</v>
      </c>
      <c r="D21" s="4">
        <v>0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f t="shared" si="3"/>
        <v>3</v>
      </c>
      <c r="P21" s="10">
        <f t="shared" si="0"/>
        <v>2.5</v>
      </c>
      <c r="Q21" s="10"/>
      <c r="R21" s="10"/>
      <c r="S21" s="10">
        <f t="shared" si="1"/>
        <v>25000</v>
      </c>
      <c r="AA21">
        <v>10000</v>
      </c>
      <c r="AB21">
        <f t="shared" si="2"/>
        <v>0.83333333333333337</v>
      </c>
      <c r="AC21" s="5">
        <v>50</v>
      </c>
    </row>
    <row r="22" spans="1:29" x14ac:dyDescent="0.3">
      <c r="A22" s="6">
        <v>11</v>
      </c>
      <c r="B22" s="6" t="s">
        <v>38</v>
      </c>
      <c r="C22" s="7">
        <v>59</v>
      </c>
      <c r="D22" s="6">
        <v>1</v>
      </c>
      <c r="E22" s="6">
        <v>5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3</v>
      </c>
      <c r="L22" s="6">
        <v>0</v>
      </c>
      <c r="M22" s="6">
        <v>0</v>
      </c>
      <c r="N22" s="6">
        <v>0</v>
      </c>
      <c r="O22" s="6">
        <f t="shared" si="3"/>
        <v>10</v>
      </c>
      <c r="P22" s="8">
        <f t="shared" si="0"/>
        <v>8.4745762711864394</v>
      </c>
      <c r="Q22" s="8">
        <f>(100/(O22+O23))*O22</f>
        <v>90.909090909090921</v>
      </c>
      <c r="R22" s="8">
        <f>(100/(O22+O23))*O23</f>
        <v>9.0909090909090917</v>
      </c>
      <c r="S22" s="8">
        <f t="shared" si="1"/>
        <v>84745.762711864401</v>
      </c>
      <c r="AA22">
        <v>10000</v>
      </c>
      <c r="AB22" s="5">
        <f t="shared" si="2"/>
        <v>0.84745762711864403</v>
      </c>
      <c r="AC22">
        <v>50</v>
      </c>
    </row>
    <row r="23" spans="1:29" x14ac:dyDescent="0.3">
      <c r="A23" s="4" t="s">
        <v>83</v>
      </c>
      <c r="B23" s="4" t="s">
        <v>39</v>
      </c>
      <c r="C23" s="9">
        <v>59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f t="shared" si="3"/>
        <v>1</v>
      </c>
      <c r="P23" s="10">
        <f t="shared" si="0"/>
        <v>0.84745762711864403</v>
      </c>
      <c r="Q23" s="10"/>
      <c r="R23" s="10"/>
      <c r="S23" s="10">
        <f t="shared" si="1"/>
        <v>8474.5762711864409</v>
      </c>
      <c r="Y23">
        <f>S22+S23</f>
        <v>93220.338983050839</v>
      </c>
      <c r="AA23">
        <v>10000</v>
      </c>
      <c r="AB23">
        <f t="shared" si="2"/>
        <v>0.84745762711864403</v>
      </c>
      <c r="AC23" s="5">
        <v>50</v>
      </c>
    </row>
    <row r="24" spans="1:29" x14ac:dyDescent="0.3">
      <c r="A24" s="6">
        <v>12</v>
      </c>
      <c r="B24" s="6" t="s">
        <v>38</v>
      </c>
      <c r="C24" s="7">
        <v>42</v>
      </c>
      <c r="D24" s="6">
        <v>3</v>
      </c>
      <c r="E24" s="6">
        <v>11</v>
      </c>
      <c r="F24" s="6">
        <v>5</v>
      </c>
      <c r="G24" s="6">
        <v>5</v>
      </c>
      <c r="H24" s="6">
        <v>2</v>
      </c>
      <c r="I24" s="6">
        <v>1</v>
      </c>
      <c r="J24" s="6">
        <v>3</v>
      </c>
      <c r="K24" s="6">
        <v>2</v>
      </c>
      <c r="L24" s="6">
        <v>0</v>
      </c>
      <c r="M24" s="6">
        <v>0</v>
      </c>
      <c r="N24" s="6">
        <v>0</v>
      </c>
      <c r="O24" s="6">
        <f t="shared" si="3"/>
        <v>32</v>
      </c>
      <c r="P24" s="8">
        <f t="shared" si="0"/>
        <v>38.095238095238095</v>
      </c>
      <c r="Q24" s="8">
        <f>(100/(O24+O25))*O24</f>
        <v>69.565217391304344</v>
      </c>
      <c r="R24" s="8">
        <f>(100/(O24+O25))*O25</f>
        <v>30.434782608695649</v>
      </c>
      <c r="S24" s="8">
        <f t="shared" si="1"/>
        <v>380952.38095238095</v>
      </c>
      <c r="AA24">
        <v>10000</v>
      </c>
      <c r="AB24" s="5">
        <f t="shared" si="2"/>
        <v>1.1904761904761905</v>
      </c>
      <c r="AC24">
        <v>50</v>
      </c>
    </row>
    <row r="25" spans="1:29" x14ac:dyDescent="0.3">
      <c r="A25" s="4" t="s">
        <v>84</v>
      </c>
      <c r="B25" s="4" t="s">
        <v>39</v>
      </c>
      <c r="C25" s="9">
        <v>42</v>
      </c>
      <c r="D25" s="4">
        <v>0</v>
      </c>
      <c r="E25" s="4">
        <v>0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11</v>
      </c>
      <c r="L25" s="4">
        <v>0</v>
      </c>
      <c r="M25" s="4">
        <v>0</v>
      </c>
      <c r="N25" s="4">
        <v>0</v>
      </c>
      <c r="O25" s="4">
        <f t="shared" si="3"/>
        <v>14</v>
      </c>
      <c r="P25" s="10">
        <f t="shared" si="0"/>
        <v>16.666666666666668</v>
      </c>
      <c r="Q25" s="10"/>
      <c r="R25" s="10"/>
      <c r="S25" s="10">
        <f t="shared" si="1"/>
        <v>166666.66666666669</v>
      </c>
      <c r="AA25">
        <v>10000</v>
      </c>
      <c r="AB25">
        <f t="shared" si="2"/>
        <v>1.1904761904761905</v>
      </c>
      <c r="AC25" s="5">
        <v>50</v>
      </c>
    </row>
    <row r="26" spans="1:29" x14ac:dyDescent="0.3">
      <c r="A26" s="6">
        <v>13</v>
      </c>
      <c r="B26" s="6" t="s">
        <v>38</v>
      </c>
      <c r="C26" s="7">
        <v>47</v>
      </c>
      <c r="D26" s="6">
        <v>5</v>
      </c>
      <c r="E26" s="6">
        <v>8</v>
      </c>
      <c r="F26" s="6">
        <v>6</v>
      </c>
      <c r="G26" s="6">
        <v>7</v>
      </c>
      <c r="H26" s="6">
        <v>5</v>
      </c>
      <c r="I26" s="6">
        <v>11</v>
      </c>
      <c r="J26" s="6">
        <v>5</v>
      </c>
      <c r="K26" s="6">
        <v>4</v>
      </c>
      <c r="L26" s="6">
        <v>0</v>
      </c>
      <c r="M26" s="6">
        <v>0</v>
      </c>
      <c r="N26" s="6">
        <v>0</v>
      </c>
      <c r="O26" s="6">
        <f t="shared" si="3"/>
        <v>51</v>
      </c>
      <c r="P26" s="8">
        <f t="shared" si="0"/>
        <v>54.255319148936167</v>
      </c>
      <c r="Q26" s="8">
        <f>(100/(O26+O27))*O26</f>
        <v>96.226415094339629</v>
      </c>
      <c r="R26" s="8">
        <f>(100/(O26+O27))*O27</f>
        <v>3.7735849056603774</v>
      </c>
      <c r="S26" s="8">
        <f t="shared" si="1"/>
        <v>542553.19148936169</v>
      </c>
      <c r="AA26">
        <v>10000</v>
      </c>
      <c r="AB26" s="5">
        <f t="shared" si="2"/>
        <v>1.0638297872340425</v>
      </c>
      <c r="AC26">
        <v>50</v>
      </c>
    </row>
    <row r="27" spans="1:29" x14ac:dyDescent="0.3">
      <c r="A27" s="4" t="s">
        <v>85</v>
      </c>
      <c r="B27" s="4" t="s">
        <v>39</v>
      </c>
      <c r="C27" s="9">
        <v>47</v>
      </c>
      <c r="D27" s="4"/>
      <c r="E27" s="4">
        <v>1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f t="shared" si="3"/>
        <v>2</v>
      </c>
      <c r="P27" s="10">
        <f t="shared" si="0"/>
        <v>2.1276595744680851</v>
      </c>
      <c r="Q27" s="10"/>
      <c r="R27" s="10"/>
      <c r="S27" s="10">
        <f t="shared" si="1"/>
        <v>21276.59574468085</v>
      </c>
      <c r="AA27">
        <v>10000</v>
      </c>
      <c r="AB27">
        <f t="shared" si="2"/>
        <v>1.0638297872340425</v>
      </c>
      <c r="AC27" s="5">
        <v>50</v>
      </c>
    </row>
    <row r="28" spans="1:29" x14ac:dyDescent="0.3">
      <c r="A28" s="6">
        <v>14</v>
      </c>
      <c r="B28" s="6" t="s">
        <v>38</v>
      </c>
      <c r="C28" s="7">
        <v>55.125</v>
      </c>
      <c r="D28" s="6">
        <v>2</v>
      </c>
      <c r="E28" s="6">
        <v>30</v>
      </c>
      <c r="F28" s="6">
        <v>10</v>
      </c>
      <c r="G28" s="6">
        <v>2</v>
      </c>
      <c r="H28" s="6">
        <v>10</v>
      </c>
      <c r="I28" s="6">
        <v>2</v>
      </c>
      <c r="J28" s="6">
        <v>3</v>
      </c>
      <c r="K28" s="6">
        <v>1</v>
      </c>
      <c r="L28" s="6">
        <v>8</v>
      </c>
      <c r="M28" s="6">
        <v>0</v>
      </c>
      <c r="N28" s="6">
        <v>0</v>
      </c>
      <c r="O28" s="6">
        <f t="shared" si="3"/>
        <v>68</v>
      </c>
      <c r="P28" s="8">
        <f t="shared" si="0"/>
        <v>61.678004535147394</v>
      </c>
      <c r="Q28" s="8">
        <f>(100/(O28+O29))*O28</f>
        <v>93.150684931506845</v>
      </c>
      <c r="R28" s="8">
        <f>(100/(O28+O29))*O29</f>
        <v>6.8493150684931505</v>
      </c>
      <c r="S28" s="8">
        <f t="shared" si="1"/>
        <v>616780.04535147396</v>
      </c>
      <c r="AA28">
        <v>10000</v>
      </c>
      <c r="AB28" s="5">
        <f t="shared" si="2"/>
        <v>0.90702947845804993</v>
      </c>
      <c r="AC28">
        <v>50</v>
      </c>
    </row>
    <row r="29" spans="1:29" x14ac:dyDescent="0.3">
      <c r="A29" s="4" t="s">
        <v>86</v>
      </c>
      <c r="B29" s="4" t="s">
        <v>39</v>
      </c>
      <c r="C29" s="9">
        <v>55.125</v>
      </c>
      <c r="D29" s="4">
        <v>0</v>
      </c>
      <c r="E29" s="4">
        <v>1</v>
      </c>
      <c r="F29" s="4">
        <v>0</v>
      </c>
      <c r="G29" s="4">
        <v>1</v>
      </c>
      <c r="H29" s="4">
        <v>0</v>
      </c>
      <c r="I29" s="4">
        <v>1</v>
      </c>
      <c r="J29" s="4">
        <v>0</v>
      </c>
      <c r="K29" s="4">
        <v>2</v>
      </c>
      <c r="L29" s="4">
        <v>0</v>
      </c>
      <c r="M29" s="4">
        <v>0</v>
      </c>
      <c r="N29" s="4">
        <v>0</v>
      </c>
      <c r="O29" s="4">
        <f t="shared" si="3"/>
        <v>5</v>
      </c>
      <c r="P29" s="10">
        <f t="shared" si="0"/>
        <v>4.5351473922902494</v>
      </c>
      <c r="Q29" s="10"/>
      <c r="R29" s="10"/>
      <c r="S29" s="10">
        <f t="shared" si="1"/>
        <v>45351.473922902493</v>
      </c>
      <c r="AA29">
        <v>10000</v>
      </c>
      <c r="AB29">
        <f t="shared" si="2"/>
        <v>0.90702947845804993</v>
      </c>
      <c r="AC29" s="5">
        <v>50</v>
      </c>
    </row>
    <row r="30" spans="1:29" x14ac:dyDescent="0.3">
      <c r="A30" s="6">
        <v>15</v>
      </c>
      <c r="B30" s="6" t="s">
        <v>38</v>
      </c>
      <c r="C30" s="7">
        <v>53.395000000000003</v>
      </c>
      <c r="D30" s="6">
        <v>1</v>
      </c>
      <c r="E30" s="6">
        <v>3</v>
      </c>
      <c r="F30" s="6">
        <v>5</v>
      </c>
      <c r="G30" s="6">
        <v>2</v>
      </c>
      <c r="H30" s="6">
        <v>1</v>
      </c>
      <c r="I30" s="6">
        <v>0</v>
      </c>
      <c r="J30" s="6">
        <v>1</v>
      </c>
      <c r="K30" s="6">
        <v>3</v>
      </c>
      <c r="L30" s="6">
        <v>0</v>
      </c>
      <c r="M30" s="6">
        <v>0</v>
      </c>
      <c r="N30" s="6">
        <v>0</v>
      </c>
      <c r="O30" s="6">
        <f t="shared" si="3"/>
        <v>16</v>
      </c>
      <c r="P30" s="8">
        <f t="shared" si="0"/>
        <v>14.982676280550612</v>
      </c>
      <c r="Q30" s="8">
        <f>(100/(O30+O31))*O30</f>
        <v>100</v>
      </c>
      <c r="R30" s="8">
        <f>(100/(O30+O31))*O31</f>
        <v>0</v>
      </c>
      <c r="S30" s="8">
        <f t="shared" si="1"/>
        <v>149826.76280550612</v>
      </c>
      <c r="AA30">
        <v>10000</v>
      </c>
      <c r="AB30" s="5">
        <f t="shared" si="2"/>
        <v>0.93641726753441323</v>
      </c>
      <c r="AC30">
        <v>50</v>
      </c>
    </row>
    <row r="31" spans="1:29" x14ac:dyDescent="0.3">
      <c r="A31" s="4" t="s">
        <v>86</v>
      </c>
      <c r="B31" s="4" t="s">
        <v>39</v>
      </c>
      <c r="C31" s="9">
        <v>53.395000000000003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f t="shared" si="3"/>
        <v>0</v>
      </c>
      <c r="P31" s="10">
        <f t="shared" si="0"/>
        <v>0</v>
      </c>
      <c r="Q31" s="10"/>
      <c r="R31" s="10"/>
      <c r="S31" s="10">
        <f t="shared" si="1"/>
        <v>0</v>
      </c>
      <c r="AA31">
        <v>10000</v>
      </c>
      <c r="AB31">
        <f t="shared" si="2"/>
        <v>0.93641726753441323</v>
      </c>
      <c r="AC31" s="5">
        <v>50</v>
      </c>
    </row>
    <row r="32" spans="1:29" x14ac:dyDescent="0.3">
      <c r="A32" s="6">
        <v>16</v>
      </c>
      <c r="B32" s="6" t="s">
        <v>38</v>
      </c>
      <c r="C32" s="7">
        <v>48</v>
      </c>
      <c r="D32" s="6">
        <v>3</v>
      </c>
      <c r="E32" s="6">
        <v>7</v>
      </c>
      <c r="F32" s="6">
        <v>10</v>
      </c>
      <c r="G32" s="6">
        <v>1</v>
      </c>
      <c r="H32" s="6">
        <v>5</v>
      </c>
      <c r="I32" s="6">
        <v>0</v>
      </c>
      <c r="J32" s="6">
        <v>1</v>
      </c>
      <c r="K32" s="6">
        <v>0</v>
      </c>
      <c r="L32" s="6">
        <v>0</v>
      </c>
      <c r="M32" s="6">
        <v>0</v>
      </c>
      <c r="N32" s="6">
        <v>0</v>
      </c>
      <c r="O32" s="6">
        <f t="shared" si="3"/>
        <v>27</v>
      </c>
      <c r="P32" s="8">
        <f t="shared" si="0"/>
        <v>28.125000000000004</v>
      </c>
      <c r="Q32" s="8">
        <f>(100/(O32+O33))*O32</f>
        <v>90</v>
      </c>
      <c r="R32" s="8">
        <f>(100/(O32+O33))*O33</f>
        <v>10</v>
      </c>
      <c r="S32" s="8">
        <f t="shared" si="1"/>
        <v>281250.00000000006</v>
      </c>
      <c r="AA32">
        <v>10000</v>
      </c>
      <c r="AB32">
        <f t="shared" si="2"/>
        <v>1.0416666666666667</v>
      </c>
      <c r="AC32">
        <v>50</v>
      </c>
    </row>
    <row r="33" spans="1:29" x14ac:dyDescent="0.3">
      <c r="A33" s="4" t="s">
        <v>87</v>
      </c>
      <c r="B33" s="4" t="s">
        <v>39</v>
      </c>
      <c r="C33" s="9">
        <v>48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1</v>
      </c>
      <c r="O33" s="4">
        <f>D33+E33+F33+G33+H33+I33+J33+K33+L33+M33+N33</f>
        <v>3</v>
      </c>
      <c r="P33" s="10">
        <f t="shared" si="0"/>
        <v>0</v>
      </c>
      <c r="Q33" s="10"/>
      <c r="R33" s="10"/>
      <c r="S33" s="10">
        <f t="shared" si="1"/>
        <v>0</v>
      </c>
      <c r="Y33">
        <f>S32+S33</f>
        <v>281250.00000000006</v>
      </c>
      <c r="AA33">
        <v>10000</v>
      </c>
      <c r="AB33">
        <f t="shared" si="2"/>
        <v>0</v>
      </c>
      <c r="AC33">
        <v>50</v>
      </c>
    </row>
    <row r="34" spans="1:29" x14ac:dyDescent="0.3">
      <c r="O34" s="11"/>
    </row>
    <row r="35" spans="1:29" x14ac:dyDescent="0.3">
      <c r="T35" s="3"/>
    </row>
    <row r="36" spans="1:29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9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9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9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9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9" x14ac:dyDescent="0.3">
      <c r="B41">
        <v>1</v>
      </c>
    </row>
    <row r="49" spans="2:2" x14ac:dyDescent="0.3">
      <c r="B49">
        <v>2</v>
      </c>
    </row>
    <row r="57" spans="2:2" x14ac:dyDescent="0.3">
      <c r="B57">
        <v>3</v>
      </c>
    </row>
    <row r="65" spans="2:2" x14ac:dyDescent="0.3">
      <c r="B65">
        <v>4</v>
      </c>
    </row>
    <row r="73" spans="2:2" x14ac:dyDescent="0.3">
      <c r="B73">
        <v>5</v>
      </c>
    </row>
    <row r="81" spans="2:2" x14ac:dyDescent="0.3">
      <c r="B81">
        <v>6</v>
      </c>
    </row>
    <row r="89" spans="2:2" x14ac:dyDescent="0.3">
      <c r="B89">
        <v>7</v>
      </c>
    </row>
    <row r="97" spans="2:2" x14ac:dyDescent="0.3">
      <c r="B97">
        <v>8</v>
      </c>
    </row>
    <row r="105" spans="2:2" x14ac:dyDescent="0.3">
      <c r="B105">
        <v>9</v>
      </c>
    </row>
    <row r="113" spans="2:2" x14ac:dyDescent="0.3">
      <c r="B113">
        <v>10</v>
      </c>
    </row>
    <row r="121" spans="2:2" x14ac:dyDescent="0.3">
      <c r="B121">
        <v>11</v>
      </c>
    </row>
    <row r="130" spans="2:2" x14ac:dyDescent="0.3">
      <c r="B130">
        <v>12</v>
      </c>
    </row>
    <row r="138" spans="2:2" x14ac:dyDescent="0.3">
      <c r="B138">
        <v>13</v>
      </c>
    </row>
    <row r="146" spans="2:2" x14ac:dyDescent="0.3">
      <c r="B146">
        <v>14</v>
      </c>
    </row>
    <row r="153" spans="2:2" x14ac:dyDescent="0.3">
      <c r="B153">
        <v>15</v>
      </c>
    </row>
    <row r="161" spans="2:2" x14ac:dyDescent="0.3">
      <c r="B161">
        <v>16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Mediterranean</vt:lpstr>
      <vt:lpstr>MP Data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Kane</dc:creator>
  <cp:lastModifiedBy>Ian Kane</cp:lastModifiedBy>
  <cp:lastPrinted>2019-05-16T10:01:39Z</cp:lastPrinted>
  <dcterms:created xsi:type="dcterms:W3CDTF">2019-01-09T09:38:49Z</dcterms:created>
  <dcterms:modified xsi:type="dcterms:W3CDTF">2019-12-16T11:46:32Z</dcterms:modified>
</cp:coreProperties>
</file>