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eab/Documents/Manuscripts/Ketzer_aflora BSR/submittet NComm/revision/submitted/"/>
    </mc:Choice>
  </mc:AlternateContent>
  <xr:revisionPtr revIDLastSave="0" documentId="13_ncr:1_{F42E6454-1A5D-864D-BB33-EE394EFF8EA8}" xr6:coauthVersionLast="36" xr6:coauthVersionMax="36" xr10:uidLastSave="{00000000-0000-0000-0000-000000000000}"/>
  <bookViews>
    <workbookView xWindow="4720" yWindow="4940" windowWidth="31520" windowHeight="16940" xr2:uid="{47B9430B-C3A7-F345-AE69-5C6E20E7D3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<sst xmlns="http://schemas.openxmlformats.org/spreadsheetml/2006/main" count="101" uniqueCount="89">
  <si>
    <t>PC78</t>
  </si>
  <si>
    <t>Sulphate (mM)</t>
  </si>
  <si>
    <t>PC64</t>
  </si>
  <si>
    <t>PC65</t>
  </si>
  <si>
    <t>PC63</t>
  </si>
  <si>
    <t>PC77</t>
  </si>
  <si>
    <t>PC72</t>
  </si>
  <si>
    <t>21.751</t>
  </si>
  <si>
    <t>28.007</t>
  </si>
  <si>
    <t>15.78</t>
  </si>
  <si>
    <t>23.983</t>
  </si>
  <si>
    <t>26.177</t>
  </si>
  <si>
    <t>26.966</t>
  </si>
  <si>
    <t>15.032</t>
  </si>
  <si>
    <t>27.556</t>
  </si>
  <si>
    <t>15.301</t>
  </si>
  <si>
    <t>23.768</t>
  </si>
  <si>
    <t>24.68</t>
  </si>
  <si>
    <t>22.09</t>
  </si>
  <si>
    <t>27.206</t>
  </si>
  <si>
    <t>18.657</t>
  </si>
  <si>
    <t>22.13</t>
  </si>
  <si>
    <t>23.554</t>
  </si>
  <si>
    <t>24.333</t>
  </si>
  <si>
    <t>26.771</t>
  </si>
  <si>
    <t>10.86</t>
  </si>
  <si>
    <t>21.693</t>
  </si>
  <si>
    <t>23.92</t>
  </si>
  <si>
    <t>24.67</t>
  </si>
  <si>
    <t>27.847</t>
  </si>
  <si>
    <t>9.328</t>
  </si>
  <si>
    <t>19.298</t>
  </si>
  <si>
    <t>22.217</t>
  </si>
  <si>
    <t>22.846</t>
  </si>
  <si>
    <t>26.198</t>
  </si>
  <si>
    <t>1.26</t>
  </si>
  <si>
    <t>19.781</t>
  </si>
  <si>
    <t>20.929</t>
  </si>
  <si>
    <t>17.67</t>
  </si>
  <si>
    <t>22.259</t>
  </si>
  <si>
    <t>17.439</t>
  </si>
  <si>
    <t>20.002</t>
  </si>
  <si>
    <t>18.859</t>
  </si>
  <si>
    <t>19.013</t>
  </si>
  <si>
    <t>15.888</t>
  </si>
  <si>
    <t>16.873</t>
  </si>
  <si>
    <t>12.253</t>
  </si>
  <si>
    <t>11.609</t>
  </si>
  <si>
    <t>12.692</t>
  </si>
  <si>
    <t>17.997</t>
  </si>
  <si>
    <t>1.795</t>
  </si>
  <si>
    <t>9.725</t>
  </si>
  <si>
    <t>9.373</t>
  </si>
  <si>
    <t>17.229</t>
  </si>
  <si>
    <t>6.956</t>
  </si>
  <si>
    <t>6.546</t>
  </si>
  <si>
    <t>14.068</t>
  </si>
  <si>
    <t>3.548</t>
  </si>
  <si>
    <t>2.923</t>
  </si>
  <si>
    <t>17.71</t>
  </si>
  <si>
    <t>16.966</t>
  </si>
  <si>
    <t>12.723</t>
  </si>
  <si>
    <t>11.797</t>
  </si>
  <si>
    <t>11.197</t>
  </si>
  <si>
    <t>12.634</t>
  </si>
  <si>
    <t>10.306</t>
  </si>
  <si>
    <t>10.133</t>
  </si>
  <si>
    <t>6.898</t>
  </si>
  <si>
    <t>8.28</t>
  </si>
  <si>
    <t>6.098</t>
  </si>
  <si>
    <t>8.545</t>
  </si>
  <si>
    <t>6.7</t>
  </si>
  <si>
    <t>5.69</t>
  </si>
  <si>
    <t>3.739</t>
  </si>
  <si>
    <t>2.567</t>
  </si>
  <si>
    <t>1.903</t>
  </si>
  <si>
    <t>Sample depth (cm)</t>
  </si>
  <si>
    <t>Water depth 400 m</t>
  </si>
  <si>
    <t>Temperature  12.5 °C</t>
  </si>
  <si>
    <t>Water depth 530 m</t>
  </si>
  <si>
    <t>Temperature 8.5 °C</t>
  </si>
  <si>
    <t>Water depth 600 m</t>
  </si>
  <si>
    <t>Temperature 7.5 °C</t>
  </si>
  <si>
    <t>Water depth 650 m</t>
  </si>
  <si>
    <t>Temperature 7 °C</t>
  </si>
  <si>
    <t>Water depth 780 m</t>
  </si>
  <si>
    <t>Temperature 5 °C</t>
  </si>
  <si>
    <t>Water depth 1600</t>
  </si>
  <si>
    <t>Temperature 4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</si>
</sst>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CB74-A480-EC47-BC22-60FC21774D25}">
  <dimension ref="A2:Q60"/>
  <sheetViews>
    <sheetView tabSelected="1" workbookViewId="0">
      <selection activeCell="P20" sqref="P20"/>
    </sheetView>
  </sheetViews>
  <sheetFormatPr baseColWidth="10" defaultRowHeight="16" x14ac:dyDescent="0.2"/>
  <cols>
    <col min="1" max="2" width="20" customWidth="1"/>
    <col min="3" max="3" width="2.83203125" customWidth="1"/>
    <col min="4" max="5" width="20" customWidth="1"/>
    <col min="6" max="6" width="2.83203125" customWidth="1"/>
    <col min="7" max="8" width="20" customWidth="1"/>
    <col min="9" max="9" width="2.83203125" customWidth="1"/>
    <col min="10" max="11" width="20" customWidth="1"/>
    <col min="12" max="12" width="2.83203125" customWidth="1"/>
    <col min="13" max="14" width="20" customWidth="1"/>
    <col min="15" max="15" width="2.83203125" customWidth="1"/>
    <col min="16" max="17" width="20" customWidth="1"/>
  </cols>
  <sheetData>
    <row r="2" spans="1:17" x14ac:dyDescent="0.2">
      <c r="A2" s="12" t="s">
        <v>0</v>
      </c>
      <c r="B2" s="12"/>
      <c r="C2" s="4"/>
      <c r="D2" s="12" t="s">
        <v>2</v>
      </c>
      <c r="E2" s="12"/>
      <c r="F2" s="4"/>
      <c r="G2" s="12" t="s">
        <v>3</v>
      </c>
      <c r="H2" s="12"/>
      <c r="I2" s="4"/>
      <c r="J2" s="12" t="s">
        <v>4</v>
      </c>
      <c r="K2" s="12"/>
      <c r="L2" s="4"/>
      <c r="M2" s="12" t="s">
        <v>5</v>
      </c>
      <c r="N2" s="12"/>
      <c r="O2" s="4"/>
      <c r="P2" s="12" t="s">
        <v>6</v>
      </c>
      <c r="Q2" s="12"/>
    </row>
    <row r="3" spans="1:17" x14ac:dyDescent="0.2">
      <c r="A3" s="9"/>
      <c r="B3" s="9"/>
      <c r="C3" s="10"/>
      <c r="D3" s="9"/>
      <c r="E3" s="9"/>
      <c r="F3" s="10"/>
      <c r="G3" s="9"/>
      <c r="H3" s="9"/>
      <c r="I3" s="10"/>
      <c r="J3" s="9"/>
      <c r="K3" s="9"/>
      <c r="L3" s="10"/>
      <c r="M3" s="9"/>
      <c r="N3" s="9"/>
      <c r="O3" s="10"/>
      <c r="P3" s="9"/>
      <c r="Q3" s="9"/>
    </row>
    <row r="4" spans="1:17" x14ac:dyDescent="0.2">
      <c r="A4" s="11" t="s">
        <v>77</v>
      </c>
      <c r="B4" s="11" t="s">
        <v>78</v>
      </c>
      <c r="C4" s="10"/>
      <c r="D4" s="11" t="s">
        <v>79</v>
      </c>
      <c r="E4" s="11" t="s">
        <v>80</v>
      </c>
      <c r="F4" s="10"/>
      <c r="G4" s="11" t="s">
        <v>81</v>
      </c>
      <c r="H4" s="11" t="s">
        <v>82</v>
      </c>
      <c r="I4" s="10"/>
      <c r="J4" s="11" t="s">
        <v>83</v>
      </c>
      <c r="K4" s="11" t="s">
        <v>84</v>
      </c>
      <c r="L4" s="10"/>
      <c r="M4" s="11" t="s">
        <v>85</v>
      </c>
      <c r="N4" s="11" t="s">
        <v>86</v>
      </c>
      <c r="O4" s="10"/>
      <c r="P4" s="11" t="s">
        <v>87</v>
      </c>
      <c r="Q4" s="11" t="s">
        <v>88</v>
      </c>
    </row>
    <row r="5" spans="1:17" x14ac:dyDescent="0.2">
      <c r="A5" s="11"/>
      <c r="B5" s="11"/>
      <c r="C5" s="10"/>
      <c r="D5" s="9"/>
      <c r="E5" s="9"/>
      <c r="F5" s="10"/>
      <c r="G5" s="9"/>
      <c r="H5" s="9"/>
      <c r="I5" s="10"/>
      <c r="J5" s="9"/>
      <c r="K5" s="9"/>
      <c r="L5" s="10"/>
      <c r="M5" s="9"/>
      <c r="N5" s="9"/>
      <c r="O5" s="10"/>
      <c r="P5" s="9"/>
      <c r="Q5" s="9"/>
    </row>
    <row r="6" spans="1:17" x14ac:dyDescent="0.2">
      <c r="A6" s="3" t="s">
        <v>76</v>
      </c>
      <c r="B6" s="3" t="s">
        <v>1</v>
      </c>
      <c r="C6" s="3"/>
      <c r="D6" s="3" t="s">
        <v>76</v>
      </c>
      <c r="E6" s="3" t="s">
        <v>1</v>
      </c>
      <c r="F6" s="3"/>
      <c r="G6" s="3" t="s">
        <v>76</v>
      </c>
      <c r="H6" s="3" t="s">
        <v>1</v>
      </c>
      <c r="I6" s="3"/>
      <c r="J6" s="3" t="s">
        <v>76</v>
      </c>
      <c r="K6" s="3" t="s">
        <v>1</v>
      </c>
      <c r="L6" s="3"/>
      <c r="M6" s="3" t="s">
        <v>76</v>
      </c>
      <c r="N6" s="3" t="s">
        <v>1</v>
      </c>
      <c r="O6" s="3"/>
      <c r="P6" s="3" t="s">
        <v>76</v>
      </c>
      <c r="Q6" s="3" t="s">
        <v>1</v>
      </c>
    </row>
    <row r="7" spans="1:17" x14ac:dyDescent="0.2">
      <c r="A7" s="1">
        <v>60</v>
      </c>
      <c r="B7" s="7" t="s">
        <v>7</v>
      </c>
      <c r="C7" s="7"/>
      <c r="D7" s="8">
        <v>20</v>
      </c>
      <c r="E7" s="8" t="s">
        <v>8</v>
      </c>
      <c r="F7" s="7"/>
      <c r="G7" s="8">
        <v>20</v>
      </c>
      <c r="H7" s="8" t="s">
        <v>9</v>
      </c>
      <c r="I7" s="7"/>
      <c r="J7" s="8">
        <v>20</v>
      </c>
      <c r="K7" s="8" t="s">
        <v>10</v>
      </c>
      <c r="L7" s="7"/>
      <c r="M7" s="8">
        <v>20</v>
      </c>
      <c r="N7" s="8" t="s">
        <v>11</v>
      </c>
      <c r="O7" s="7"/>
      <c r="P7" s="7">
        <v>20</v>
      </c>
      <c r="Q7" s="7" t="s">
        <v>12</v>
      </c>
    </row>
    <row r="8" spans="1:17" x14ac:dyDescent="0.2">
      <c r="A8" s="1">
        <v>110</v>
      </c>
      <c r="B8" s="7" t="s">
        <v>13</v>
      </c>
      <c r="C8" s="7"/>
      <c r="D8" s="8">
        <v>60</v>
      </c>
      <c r="E8" s="8" t="s">
        <v>14</v>
      </c>
      <c r="F8" s="7"/>
      <c r="G8" s="8">
        <v>60</v>
      </c>
      <c r="H8" s="8" t="s">
        <v>15</v>
      </c>
      <c r="I8" s="7"/>
      <c r="J8" s="8">
        <v>60</v>
      </c>
      <c r="K8" s="8" t="s">
        <v>16</v>
      </c>
      <c r="L8" s="7"/>
      <c r="M8" s="8">
        <v>60</v>
      </c>
      <c r="N8" s="8" t="s">
        <v>17</v>
      </c>
      <c r="O8" s="7"/>
      <c r="P8" s="7">
        <v>50</v>
      </c>
      <c r="Q8" s="7" t="s">
        <v>18</v>
      </c>
    </row>
    <row r="9" spans="1:17" x14ac:dyDescent="0.2">
      <c r="A9" s="1">
        <v>130</v>
      </c>
      <c r="B9" s="8">
        <v>0</v>
      </c>
      <c r="C9" s="7"/>
      <c r="D9" s="8">
        <v>110</v>
      </c>
      <c r="E9" s="8" t="s">
        <v>19</v>
      </c>
      <c r="F9" s="7"/>
      <c r="G9" s="8">
        <v>110</v>
      </c>
      <c r="H9" s="8" t="s">
        <v>20</v>
      </c>
      <c r="I9" s="7"/>
      <c r="J9" s="8">
        <v>120</v>
      </c>
      <c r="K9" s="8" t="s">
        <v>21</v>
      </c>
      <c r="L9" s="7"/>
      <c r="M9" s="8">
        <v>110</v>
      </c>
      <c r="N9" s="8" t="s">
        <v>22</v>
      </c>
      <c r="O9" s="7"/>
      <c r="P9" s="7">
        <v>60</v>
      </c>
      <c r="Q9" s="7" t="s">
        <v>23</v>
      </c>
    </row>
    <row r="10" spans="1:17" x14ac:dyDescent="0.2">
      <c r="A10" s="1">
        <f>150+20</f>
        <v>170</v>
      </c>
      <c r="B10" s="8">
        <v>0</v>
      </c>
      <c r="C10" s="7"/>
      <c r="D10" s="8">
        <v>151</v>
      </c>
      <c r="E10" s="8" t="s">
        <v>24</v>
      </c>
      <c r="F10" s="7"/>
      <c r="G10" s="8">
        <v>170</v>
      </c>
      <c r="H10" s="8" t="s">
        <v>25</v>
      </c>
      <c r="I10" s="7"/>
      <c r="J10" s="8">
        <v>160</v>
      </c>
      <c r="K10" s="8" t="s">
        <v>26</v>
      </c>
      <c r="L10" s="7"/>
      <c r="M10" s="8">
        <v>170</v>
      </c>
      <c r="N10" s="8" t="s">
        <v>27</v>
      </c>
      <c r="O10" s="7"/>
      <c r="P10" s="7">
        <v>110</v>
      </c>
      <c r="Q10" s="7" t="s">
        <v>28</v>
      </c>
    </row>
    <row r="11" spans="1:17" x14ac:dyDescent="0.2">
      <c r="A11" s="1">
        <f>150+60</f>
        <v>210</v>
      </c>
      <c r="B11" s="8">
        <v>0</v>
      </c>
      <c r="C11" s="7"/>
      <c r="D11" s="8">
        <v>191</v>
      </c>
      <c r="E11" s="8" t="s">
        <v>29</v>
      </c>
      <c r="F11" s="7"/>
      <c r="G11" s="8">
        <v>210</v>
      </c>
      <c r="H11" s="8" t="s">
        <v>30</v>
      </c>
      <c r="I11" s="7"/>
      <c r="J11" s="8">
        <v>210</v>
      </c>
      <c r="K11" s="8" t="s">
        <v>31</v>
      </c>
      <c r="L11" s="7"/>
      <c r="M11" s="8">
        <v>210</v>
      </c>
      <c r="N11" s="8" t="s">
        <v>32</v>
      </c>
      <c r="O11" s="7"/>
      <c r="P11" s="7">
        <f>150+20</f>
        <v>170</v>
      </c>
      <c r="Q11" s="7" t="s">
        <v>33</v>
      </c>
    </row>
    <row r="12" spans="1:17" x14ac:dyDescent="0.2">
      <c r="A12" s="1">
        <f>150+110</f>
        <v>260</v>
      </c>
      <c r="B12" s="8">
        <v>0</v>
      </c>
      <c r="C12" s="7"/>
      <c r="D12" s="8">
        <v>241</v>
      </c>
      <c r="E12" s="8" t="s">
        <v>34</v>
      </c>
      <c r="F12" s="7"/>
      <c r="G12" s="8">
        <v>260</v>
      </c>
      <c r="H12" s="8" t="s">
        <v>35</v>
      </c>
      <c r="I12" s="7"/>
      <c r="J12" s="8">
        <v>270</v>
      </c>
      <c r="K12" s="8" t="s">
        <v>36</v>
      </c>
      <c r="L12" s="7"/>
      <c r="M12" s="8">
        <v>260</v>
      </c>
      <c r="N12" s="8" t="s">
        <v>37</v>
      </c>
      <c r="O12" s="7"/>
      <c r="P12" s="7">
        <f>150+60</f>
        <v>210</v>
      </c>
      <c r="Q12" s="7" t="s">
        <v>38</v>
      </c>
    </row>
    <row r="13" spans="1:17" x14ac:dyDescent="0.2">
      <c r="A13" s="1">
        <f>(150*2)+20</f>
        <v>320</v>
      </c>
      <c r="B13" s="8">
        <v>0</v>
      </c>
      <c r="C13" s="7"/>
      <c r="D13" s="8">
        <v>301</v>
      </c>
      <c r="E13" s="8" t="s">
        <v>39</v>
      </c>
      <c r="F13" s="7"/>
      <c r="G13" s="8">
        <v>320</v>
      </c>
      <c r="H13" s="8">
        <v>0</v>
      </c>
      <c r="I13" s="7"/>
      <c r="J13" s="8">
        <v>310</v>
      </c>
      <c r="K13" s="8" t="s">
        <v>40</v>
      </c>
      <c r="L13" s="7"/>
      <c r="M13" s="8">
        <v>320</v>
      </c>
      <c r="N13" s="8" t="s">
        <v>41</v>
      </c>
      <c r="O13" s="7"/>
      <c r="P13" s="7">
        <f>150+110</f>
        <v>260</v>
      </c>
      <c r="Q13" s="7" t="s">
        <v>42</v>
      </c>
    </row>
    <row r="14" spans="1:17" x14ac:dyDescent="0.2">
      <c r="A14" s="1">
        <f>(150*2)+60</f>
        <v>360</v>
      </c>
      <c r="B14" s="8">
        <v>0</v>
      </c>
      <c r="C14" s="7"/>
      <c r="D14" s="8">
        <v>341</v>
      </c>
      <c r="E14" s="8" t="s">
        <v>43</v>
      </c>
      <c r="F14" s="7"/>
      <c r="G14" s="8">
        <v>360</v>
      </c>
      <c r="H14" s="8">
        <v>0</v>
      </c>
      <c r="I14" s="7"/>
      <c r="J14" s="8">
        <v>360</v>
      </c>
      <c r="K14" s="8" t="s">
        <v>25</v>
      </c>
      <c r="L14" s="7"/>
      <c r="M14" s="8">
        <v>360</v>
      </c>
      <c r="N14" s="8" t="s">
        <v>44</v>
      </c>
      <c r="O14" s="7"/>
      <c r="P14" s="7">
        <f>(150*2)+20</f>
        <v>320</v>
      </c>
      <c r="Q14" s="7" t="s">
        <v>45</v>
      </c>
    </row>
    <row r="15" spans="1:17" x14ac:dyDescent="0.2">
      <c r="A15" s="1">
        <f>(150*2)+110</f>
        <v>410</v>
      </c>
      <c r="B15" s="8">
        <v>0</v>
      </c>
      <c r="C15" s="7"/>
      <c r="D15" s="8">
        <v>391</v>
      </c>
      <c r="E15" s="8" t="s">
        <v>46</v>
      </c>
      <c r="F15" s="7"/>
      <c r="G15" s="8">
        <v>410</v>
      </c>
      <c r="H15" s="8">
        <v>0</v>
      </c>
      <c r="I15" s="7"/>
      <c r="J15" s="8">
        <v>420</v>
      </c>
      <c r="K15" s="8" t="s">
        <v>47</v>
      </c>
      <c r="L15" s="7"/>
      <c r="M15" s="8">
        <v>410</v>
      </c>
      <c r="N15" s="8" t="s">
        <v>48</v>
      </c>
      <c r="O15" s="7"/>
      <c r="P15" s="7">
        <f>(150*2)+60</f>
        <v>360</v>
      </c>
      <c r="Q15" s="7" t="s">
        <v>49</v>
      </c>
    </row>
    <row r="16" spans="1:17" x14ac:dyDescent="0.2">
      <c r="A16" s="2">
        <v>465</v>
      </c>
      <c r="B16" s="8">
        <v>0</v>
      </c>
      <c r="C16" s="7"/>
      <c r="D16" s="8">
        <v>451</v>
      </c>
      <c r="E16" s="8" t="s">
        <v>50</v>
      </c>
      <c r="F16" s="7"/>
      <c r="G16" s="8">
        <v>470</v>
      </c>
      <c r="H16" s="8">
        <v>0</v>
      </c>
      <c r="I16" s="7"/>
      <c r="J16" s="8">
        <v>460</v>
      </c>
      <c r="K16" s="8" t="s">
        <v>51</v>
      </c>
      <c r="L16" s="7"/>
      <c r="M16" s="8">
        <v>470</v>
      </c>
      <c r="N16" s="8" t="s">
        <v>52</v>
      </c>
      <c r="O16" s="7"/>
      <c r="P16" s="7">
        <f>(150*2)+110</f>
        <v>410</v>
      </c>
      <c r="Q16" s="7" t="s">
        <v>53</v>
      </c>
    </row>
    <row r="17" spans="1:17" x14ac:dyDescent="0.2">
      <c r="A17" s="2">
        <v>553</v>
      </c>
      <c r="B17" s="8">
        <v>0</v>
      </c>
      <c r="C17" s="7"/>
      <c r="D17" s="8">
        <v>510</v>
      </c>
      <c r="E17" s="8">
        <v>0</v>
      </c>
      <c r="F17" s="7"/>
      <c r="G17" s="8">
        <v>510</v>
      </c>
      <c r="H17" s="8">
        <v>0</v>
      </c>
      <c r="I17" s="7"/>
      <c r="J17" s="8">
        <v>510</v>
      </c>
      <c r="K17" s="8" t="s">
        <v>54</v>
      </c>
      <c r="L17" s="7"/>
      <c r="M17" s="8">
        <v>510</v>
      </c>
      <c r="N17" s="8" t="s">
        <v>55</v>
      </c>
      <c r="O17" s="7"/>
      <c r="P17" s="7">
        <f>(150*3)+20</f>
        <v>470</v>
      </c>
      <c r="Q17" s="7" t="s">
        <v>56</v>
      </c>
    </row>
    <row r="18" spans="1:17" x14ac:dyDescent="0.2">
      <c r="A18" s="2">
        <v>613</v>
      </c>
      <c r="B18" s="8">
        <v>0</v>
      </c>
      <c r="C18" s="7"/>
      <c r="D18" s="8">
        <v>541</v>
      </c>
      <c r="E18" s="8">
        <v>0</v>
      </c>
      <c r="F18" s="7"/>
      <c r="G18" s="8">
        <v>560</v>
      </c>
      <c r="H18" s="8">
        <v>0</v>
      </c>
      <c r="I18" s="7"/>
      <c r="J18" s="8">
        <v>570</v>
      </c>
      <c r="K18" s="8" t="s">
        <v>57</v>
      </c>
      <c r="L18" s="7"/>
      <c r="M18" s="8">
        <v>560</v>
      </c>
      <c r="N18" s="8" t="s">
        <v>58</v>
      </c>
      <c r="O18" s="7"/>
      <c r="P18" s="7">
        <f>(150*3)+60</f>
        <v>510</v>
      </c>
      <c r="Q18" s="7" t="s">
        <v>59</v>
      </c>
    </row>
    <row r="19" spans="1:17" x14ac:dyDescent="0.2">
      <c r="A19" s="2">
        <v>653</v>
      </c>
      <c r="B19" s="8">
        <v>0</v>
      </c>
      <c r="C19" s="7"/>
      <c r="D19" s="8">
        <v>601</v>
      </c>
      <c r="E19" s="8">
        <v>0</v>
      </c>
      <c r="F19" s="7"/>
      <c r="G19" s="8">
        <v>620</v>
      </c>
      <c r="H19" s="8">
        <v>0</v>
      </c>
      <c r="I19" s="7"/>
      <c r="J19" s="8">
        <v>510</v>
      </c>
      <c r="K19" s="8" t="s">
        <v>35</v>
      </c>
      <c r="L19" s="7"/>
      <c r="M19" s="8">
        <v>620</v>
      </c>
      <c r="N19" s="8">
        <v>0</v>
      </c>
      <c r="O19" s="7"/>
      <c r="P19" s="7">
        <f>(150*3)+110</f>
        <v>560</v>
      </c>
      <c r="Q19" s="7" t="s">
        <v>60</v>
      </c>
    </row>
    <row r="20" spans="1:17" x14ac:dyDescent="0.2">
      <c r="A20" s="2">
        <v>698</v>
      </c>
      <c r="B20" s="8">
        <v>0</v>
      </c>
      <c r="C20" s="7"/>
      <c r="D20" s="8">
        <v>641</v>
      </c>
      <c r="E20" s="8">
        <v>0</v>
      </c>
      <c r="F20" s="7"/>
      <c r="G20" s="8">
        <v>660</v>
      </c>
      <c r="H20" s="8">
        <v>0</v>
      </c>
      <c r="I20" s="7"/>
      <c r="J20" s="8">
        <v>660</v>
      </c>
      <c r="K20" s="8">
        <v>0</v>
      </c>
      <c r="L20" s="7"/>
      <c r="M20" s="8">
        <v>660</v>
      </c>
      <c r="N20" s="8">
        <v>0</v>
      </c>
      <c r="O20" s="7"/>
      <c r="P20" s="7">
        <f>(150*4)+20</f>
        <v>620</v>
      </c>
      <c r="Q20" s="7" t="s">
        <v>61</v>
      </c>
    </row>
    <row r="21" spans="1:17" x14ac:dyDescent="0.2">
      <c r="A21" s="2">
        <v>758</v>
      </c>
      <c r="B21" s="8">
        <v>0</v>
      </c>
      <c r="C21" s="7"/>
      <c r="D21" s="8">
        <v>691</v>
      </c>
      <c r="E21" s="8">
        <v>0</v>
      </c>
      <c r="F21" s="7"/>
      <c r="G21" s="8">
        <v>710</v>
      </c>
      <c r="H21" s="8">
        <v>0</v>
      </c>
      <c r="I21" s="7"/>
      <c r="J21" s="8">
        <v>720</v>
      </c>
      <c r="K21" s="8">
        <v>0</v>
      </c>
      <c r="L21" s="7"/>
      <c r="M21" s="8">
        <v>710</v>
      </c>
      <c r="N21" s="8">
        <v>0</v>
      </c>
      <c r="O21" s="7"/>
      <c r="P21" s="7">
        <f>(150*4)+50</f>
        <v>650</v>
      </c>
      <c r="Q21" s="7" t="s">
        <v>62</v>
      </c>
    </row>
    <row r="22" spans="1:17" x14ac:dyDescent="0.2">
      <c r="A22" s="2">
        <v>818</v>
      </c>
      <c r="B22" s="8">
        <v>0</v>
      </c>
      <c r="C22" s="7"/>
      <c r="D22" s="8">
        <v>751</v>
      </c>
      <c r="E22" s="8">
        <v>0</v>
      </c>
      <c r="F22" s="7"/>
      <c r="G22" s="8">
        <v>770</v>
      </c>
      <c r="H22" s="8">
        <v>0</v>
      </c>
      <c r="I22" s="7"/>
      <c r="J22" s="8">
        <v>760</v>
      </c>
      <c r="K22" s="8">
        <v>0</v>
      </c>
      <c r="L22" s="7"/>
      <c r="M22" s="8">
        <v>770</v>
      </c>
      <c r="N22" s="8">
        <v>0</v>
      </c>
      <c r="O22" s="7"/>
      <c r="P22" s="7">
        <f>(150*4)+60</f>
        <v>660</v>
      </c>
      <c r="Q22" s="7" t="s">
        <v>63</v>
      </c>
    </row>
    <row r="23" spans="1:17" x14ac:dyDescent="0.2">
      <c r="A23" s="2">
        <v>875</v>
      </c>
      <c r="B23" s="8">
        <v>0</v>
      </c>
      <c r="C23" s="7"/>
      <c r="D23" s="8">
        <v>831</v>
      </c>
      <c r="E23" s="8">
        <v>0</v>
      </c>
      <c r="F23" s="7"/>
      <c r="G23" s="8">
        <v>810</v>
      </c>
      <c r="H23" s="8">
        <v>0</v>
      </c>
      <c r="I23" s="7"/>
      <c r="J23" s="8">
        <v>810</v>
      </c>
      <c r="K23" s="8">
        <v>0</v>
      </c>
      <c r="L23" s="7"/>
      <c r="M23" s="8">
        <v>810</v>
      </c>
      <c r="N23" s="8">
        <v>0</v>
      </c>
      <c r="O23" s="7"/>
      <c r="P23" s="7">
        <f>(150*4)+110</f>
        <v>710</v>
      </c>
      <c r="Q23" s="7" t="s">
        <v>64</v>
      </c>
    </row>
    <row r="24" spans="1:17" x14ac:dyDescent="0.2">
      <c r="A24" s="2">
        <v>913</v>
      </c>
      <c r="B24" s="8">
        <v>0</v>
      </c>
      <c r="C24" s="7"/>
      <c r="D24" s="8">
        <v>870</v>
      </c>
      <c r="E24" s="8">
        <v>0</v>
      </c>
      <c r="F24" s="7"/>
      <c r="G24" s="8">
        <v>860</v>
      </c>
      <c r="H24" s="8">
        <v>0</v>
      </c>
      <c r="I24" s="7"/>
      <c r="J24" s="8">
        <v>870</v>
      </c>
      <c r="K24" s="8">
        <v>0</v>
      </c>
      <c r="L24" s="7"/>
      <c r="M24" s="8">
        <v>860</v>
      </c>
      <c r="N24" s="8">
        <v>0</v>
      </c>
      <c r="O24" s="7"/>
      <c r="P24" s="7">
        <f>(150*5)+20</f>
        <v>770</v>
      </c>
      <c r="Q24" s="7" t="s">
        <v>65</v>
      </c>
    </row>
    <row r="25" spans="1:17" x14ac:dyDescent="0.2">
      <c r="A25" s="2">
        <v>962</v>
      </c>
      <c r="B25" s="8">
        <v>0</v>
      </c>
      <c r="C25" s="7"/>
      <c r="D25" s="8">
        <v>910</v>
      </c>
      <c r="E25" s="8">
        <v>0</v>
      </c>
      <c r="F25" s="7"/>
      <c r="G25" s="8">
        <v>920</v>
      </c>
      <c r="H25" s="8">
        <v>0</v>
      </c>
      <c r="I25" s="7"/>
      <c r="J25" s="8">
        <v>910</v>
      </c>
      <c r="K25" s="8">
        <v>0</v>
      </c>
      <c r="L25" s="7"/>
      <c r="M25" s="8">
        <v>920</v>
      </c>
      <c r="N25" s="8">
        <v>0</v>
      </c>
      <c r="O25" s="7"/>
      <c r="P25" s="7">
        <f>(150*5)+60</f>
        <v>810</v>
      </c>
      <c r="Q25" s="7" t="s">
        <v>66</v>
      </c>
    </row>
    <row r="26" spans="1:17" x14ac:dyDescent="0.2">
      <c r="A26" s="2">
        <v>994</v>
      </c>
      <c r="B26" s="8">
        <v>0</v>
      </c>
      <c r="C26" s="7"/>
      <c r="D26" s="8">
        <v>986</v>
      </c>
      <c r="E26" s="8">
        <v>0</v>
      </c>
      <c r="F26" s="7"/>
      <c r="G26" s="8">
        <v>960</v>
      </c>
      <c r="H26" s="8">
        <v>0</v>
      </c>
      <c r="I26" s="7"/>
      <c r="J26" s="8">
        <v>960</v>
      </c>
      <c r="K26" s="8">
        <v>0</v>
      </c>
      <c r="L26" s="7"/>
      <c r="M26" s="8">
        <v>960</v>
      </c>
      <c r="N26" s="8">
        <v>0</v>
      </c>
      <c r="O26" s="7"/>
      <c r="P26" s="7">
        <f>(150*5)+110</f>
        <v>860</v>
      </c>
      <c r="Q26" s="7" t="s">
        <v>67</v>
      </c>
    </row>
    <row r="27" spans="1:17" x14ac:dyDescent="0.2">
      <c r="A27" s="2">
        <v>1032</v>
      </c>
      <c r="B27" s="8">
        <v>0</v>
      </c>
      <c r="C27" s="7"/>
      <c r="D27" s="8">
        <v>1110</v>
      </c>
      <c r="E27" s="8">
        <v>0</v>
      </c>
      <c r="F27" s="7"/>
      <c r="G27" s="8">
        <v>1010</v>
      </c>
      <c r="H27" s="8">
        <v>0</v>
      </c>
      <c r="I27" s="7"/>
      <c r="J27" s="8">
        <v>1020</v>
      </c>
      <c r="K27" s="8">
        <v>0</v>
      </c>
      <c r="L27" s="7"/>
      <c r="M27" s="8">
        <v>1010</v>
      </c>
      <c r="N27" s="8">
        <v>0</v>
      </c>
      <c r="O27" s="7"/>
      <c r="P27" s="7">
        <f>(150*6)+20</f>
        <v>920</v>
      </c>
      <c r="Q27" s="7" t="s">
        <v>68</v>
      </c>
    </row>
    <row r="28" spans="1:17" x14ac:dyDescent="0.2">
      <c r="A28" s="2">
        <v>1097</v>
      </c>
      <c r="B28" s="8">
        <v>0</v>
      </c>
      <c r="C28" s="7"/>
      <c r="D28" s="8">
        <v>1066</v>
      </c>
      <c r="E28" s="8">
        <v>0</v>
      </c>
      <c r="F28" s="7"/>
      <c r="G28" s="8">
        <v>1070</v>
      </c>
      <c r="H28" s="8">
        <v>0</v>
      </c>
      <c r="I28" s="7"/>
      <c r="J28" s="8">
        <v>1060</v>
      </c>
      <c r="K28" s="8">
        <v>0</v>
      </c>
      <c r="L28" s="7"/>
      <c r="M28" s="8">
        <v>1070</v>
      </c>
      <c r="N28" s="8">
        <v>0</v>
      </c>
      <c r="O28" s="7"/>
      <c r="P28" s="7">
        <f>(150*6)+60</f>
        <v>960</v>
      </c>
      <c r="Q28" s="7" t="s">
        <v>69</v>
      </c>
    </row>
    <row r="29" spans="1:17" x14ac:dyDescent="0.2">
      <c r="A29" s="2">
        <v>1137</v>
      </c>
      <c r="B29" s="8">
        <v>0</v>
      </c>
      <c r="C29" s="7"/>
      <c r="D29" s="8">
        <v>1136</v>
      </c>
      <c r="E29" s="8">
        <v>0</v>
      </c>
      <c r="F29" s="7"/>
      <c r="G29" s="8">
        <v>1110</v>
      </c>
      <c r="H29" s="8">
        <v>0</v>
      </c>
      <c r="I29" s="7"/>
      <c r="J29" s="8">
        <v>1110</v>
      </c>
      <c r="K29" s="8">
        <v>0</v>
      </c>
      <c r="L29" s="7"/>
      <c r="M29" s="8">
        <v>1110</v>
      </c>
      <c r="N29" s="8">
        <v>0</v>
      </c>
      <c r="O29" s="7"/>
      <c r="P29" s="7">
        <f>(150*6)+110</f>
        <v>1010</v>
      </c>
      <c r="Q29" s="7" t="s">
        <v>70</v>
      </c>
    </row>
    <row r="30" spans="1:17" x14ac:dyDescent="0.2">
      <c r="A30" s="2">
        <v>1187</v>
      </c>
      <c r="B30" s="8">
        <v>0</v>
      </c>
      <c r="C30" s="7"/>
      <c r="D30" s="8">
        <v>1161</v>
      </c>
      <c r="E30" s="8">
        <v>0</v>
      </c>
      <c r="F30" s="7"/>
      <c r="G30" s="8">
        <v>1160</v>
      </c>
      <c r="H30" s="8">
        <v>0</v>
      </c>
      <c r="I30" s="7"/>
      <c r="J30" s="8">
        <v>1170</v>
      </c>
      <c r="K30" s="8">
        <v>0</v>
      </c>
      <c r="L30" s="7"/>
      <c r="M30" s="8">
        <v>1160</v>
      </c>
      <c r="N30" s="8">
        <v>0</v>
      </c>
      <c r="O30" s="7"/>
      <c r="P30" s="7">
        <f>(150*7)+20</f>
        <v>1070</v>
      </c>
      <c r="Q30" s="7" t="s">
        <v>71</v>
      </c>
    </row>
    <row r="31" spans="1:17" x14ac:dyDescent="0.2">
      <c r="A31" s="2">
        <v>1247</v>
      </c>
      <c r="B31" s="8">
        <v>0</v>
      </c>
      <c r="C31" s="7"/>
      <c r="D31" s="7">
        <v>1221</v>
      </c>
      <c r="E31" s="7">
        <v>0</v>
      </c>
      <c r="F31" s="7"/>
      <c r="G31" s="7">
        <v>1220</v>
      </c>
      <c r="H31" s="7">
        <v>0</v>
      </c>
      <c r="I31" s="7"/>
      <c r="J31" s="7">
        <v>1210</v>
      </c>
      <c r="K31" s="7">
        <v>0</v>
      </c>
      <c r="L31" s="7"/>
      <c r="M31" s="7">
        <v>1220</v>
      </c>
      <c r="N31" s="7">
        <v>0</v>
      </c>
      <c r="O31" s="7"/>
      <c r="P31" s="7">
        <f>(150*7)+60</f>
        <v>1110</v>
      </c>
      <c r="Q31" s="7" t="s">
        <v>72</v>
      </c>
    </row>
    <row r="32" spans="1:17" x14ac:dyDescent="0.2">
      <c r="A32" s="2">
        <v>1287</v>
      </c>
      <c r="B32" s="8">
        <v>0</v>
      </c>
      <c r="C32" s="7"/>
      <c r="D32" s="7">
        <v>1281</v>
      </c>
      <c r="E32" s="7">
        <v>0</v>
      </c>
      <c r="F32" s="7"/>
      <c r="G32" s="7">
        <v>1310</v>
      </c>
      <c r="H32" s="7">
        <v>0</v>
      </c>
      <c r="I32" s="7"/>
      <c r="J32" s="7">
        <v>1260</v>
      </c>
      <c r="K32" s="7">
        <v>0</v>
      </c>
      <c r="L32" s="7"/>
      <c r="M32" s="7">
        <v>1260</v>
      </c>
      <c r="N32" s="7">
        <v>0</v>
      </c>
      <c r="O32" s="7"/>
      <c r="P32" s="7">
        <f>(150*8)+20</f>
        <v>1220</v>
      </c>
      <c r="Q32" s="7" t="s">
        <v>73</v>
      </c>
    </row>
    <row r="33" spans="1:17" x14ac:dyDescent="0.2">
      <c r="A33" s="2">
        <v>1337</v>
      </c>
      <c r="B33" s="8">
        <v>0</v>
      </c>
      <c r="C33" s="7"/>
      <c r="D33" s="7">
        <v>1371</v>
      </c>
      <c r="E33" s="7">
        <v>0</v>
      </c>
      <c r="F33" s="7"/>
      <c r="G33" s="7">
        <v>1368</v>
      </c>
      <c r="H33" s="7">
        <v>0</v>
      </c>
      <c r="I33" s="7"/>
      <c r="J33" s="7">
        <v>1305</v>
      </c>
      <c r="K33" s="7">
        <v>0</v>
      </c>
      <c r="L33" s="7"/>
      <c r="M33" s="7">
        <v>1310</v>
      </c>
      <c r="N33" s="7">
        <v>0</v>
      </c>
      <c r="O33" s="7"/>
      <c r="P33" s="7">
        <f>(150*8)+60</f>
        <v>1260</v>
      </c>
      <c r="Q33" s="7" t="s">
        <v>74</v>
      </c>
    </row>
    <row r="34" spans="1:17" x14ac:dyDescent="0.2">
      <c r="A34" s="2">
        <v>1397</v>
      </c>
      <c r="B34" s="8">
        <v>0</v>
      </c>
      <c r="C34" s="7"/>
      <c r="D34" s="7">
        <v>1431</v>
      </c>
      <c r="E34" s="7">
        <v>0</v>
      </c>
      <c r="F34" s="7"/>
      <c r="G34" s="7">
        <v>1408</v>
      </c>
      <c r="H34" s="7">
        <v>0</v>
      </c>
      <c r="I34" s="7"/>
      <c r="J34" s="7">
        <v>1330</v>
      </c>
      <c r="K34" s="7">
        <v>0</v>
      </c>
      <c r="L34" s="7"/>
      <c r="M34" s="7">
        <v>1370</v>
      </c>
      <c r="N34" s="7">
        <v>0</v>
      </c>
      <c r="O34" s="7"/>
      <c r="P34" s="7">
        <f>(150*8)+110</f>
        <v>1310</v>
      </c>
      <c r="Q34" s="7" t="s">
        <v>75</v>
      </c>
    </row>
    <row r="35" spans="1:17" x14ac:dyDescent="0.2">
      <c r="A35" s="2">
        <v>1403</v>
      </c>
      <c r="B35" s="8">
        <v>0</v>
      </c>
      <c r="C35" s="7"/>
      <c r="D35" s="7">
        <v>1471</v>
      </c>
      <c r="E35" s="7">
        <v>0</v>
      </c>
      <c r="F35" s="7"/>
      <c r="G35" s="7">
        <v>1460</v>
      </c>
      <c r="H35" s="7">
        <v>0</v>
      </c>
      <c r="I35" s="7"/>
      <c r="J35" s="7">
        <v>1380</v>
      </c>
      <c r="K35" s="7">
        <v>0</v>
      </c>
      <c r="L35" s="7"/>
      <c r="M35" s="7">
        <v>1410</v>
      </c>
      <c r="N35" s="7">
        <v>0</v>
      </c>
      <c r="O35" s="7"/>
      <c r="P35" s="7">
        <f>(150*9)+20</f>
        <v>1370</v>
      </c>
      <c r="Q35" s="7">
        <v>0</v>
      </c>
    </row>
    <row r="36" spans="1:17" x14ac:dyDescent="0.2">
      <c r="A36" s="2">
        <v>1437</v>
      </c>
      <c r="B36" s="8">
        <v>0</v>
      </c>
      <c r="C36" s="7"/>
      <c r="D36" s="7">
        <v>1521</v>
      </c>
      <c r="E36" s="7">
        <v>0</v>
      </c>
      <c r="F36" s="7"/>
      <c r="G36" s="7"/>
      <c r="H36" s="7"/>
      <c r="I36" s="7"/>
      <c r="J36" s="7">
        <v>1437</v>
      </c>
      <c r="K36" s="7">
        <v>0</v>
      </c>
      <c r="L36" s="7"/>
      <c r="M36" s="7">
        <v>1460</v>
      </c>
      <c r="N36" s="7">
        <v>0</v>
      </c>
      <c r="O36" s="7"/>
      <c r="P36" s="7">
        <f>(150*9)+60</f>
        <v>1410</v>
      </c>
      <c r="Q36" s="7">
        <v>0</v>
      </c>
    </row>
    <row r="37" spans="1:17" x14ac:dyDescent="0.2">
      <c r="A37" s="2">
        <v>1534</v>
      </c>
      <c r="B37" s="5">
        <v>0</v>
      </c>
      <c r="C37" s="1"/>
      <c r="D37" s="1">
        <v>1571</v>
      </c>
      <c r="E37" s="1">
        <v>0</v>
      </c>
      <c r="F37" s="1"/>
      <c r="G37" s="1"/>
      <c r="H37" s="1"/>
      <c r="I37" s="1"/>
      <c r="J37" s="1">
        <v>1477</v>
      </c>
      <c r="K37" s="1">
        <v>0</v>
      </c>
      <c r="L37" s="1"/>
      <c r="M37" s="1">
        <v>1520</v>
      </c>
      <c r="N37" s="1">
        <v>0</v>
      </c>
      <c r="O37" s="1"/>
      <c r="P37" s="1">
        <f>(150*9)+110</f>
        <v>1460</v>
      </c>
      <c r="Q37" s="1">
        <v>0</v>
      </c>
    </row>
    <row r="38" spans="1:17" x14ac:dyDescent="0.2">
      <c r="A38" s="2">
        <v>1552</v>
      </c>
      <c r="B38" s="5">
        <v>0</v>
      </c>
      <c r="C38" s="1"/>
      <c r="D38" s="1">
        <v>1621</v>
      </c>
      <c r="E38" s="1">
        <v>0</v>
      </c>
      <c r="F38" s="1"/>
      <c r="G38" s="1"/>
      <c r="H38" s="1"/>
      <c r="I38" s="1"/>
      <c r="J38" s="1">
        <v>1527</v>
      </c>
      <c r="K38" s="1">
        <v>0</v>
      </c>
      <c r="L38" s="1"/>
      <c r="M38" s="1">
        <v>1560</v>
      </c>
      <c r="N38" s="1">
        <v>0</v>
      </c>
      <c r="O38" s="1"/>
      <c r="P38" s="1">
        <f>(150*10)+20</f>
        <v>1520</v>
      </c>
      <c r="Q38" s="1">
        <v>0</v>
      </c>
    </row>
    <row r="39" spans="1:17" x14ac:dyDescent="0.2">
      <c r="A39" s="2">
        <v>1659</v>
      </c>
      <c r="B39" s="5">
        <v>0</v>
      </c>
      <c r="C39" s="1"/>
      <c r="D39" s="1">
        <v>1671</v>
      </c>
      <c r="E39" s="1">
        <v>0</v>
      </c>
      <c r="F39" s="1"/>
      <c r="G39" s="1"/>
      <c r="H39" s="1"/>
      <c r="I39" s="1"/>
      <c r="J39" s="1">
        <v>1587</v>
      </c>
      <c r="K39" s="1">
        <v>0</v>
      </c>
      <c r="L39" s="1"/>
      <c r="M39" s="1">
        <v>1610</v>
      </c>
      <c r="N39" s="1">
        <v>0</v>
      </c>
      <c r="O39" s="1"/>
      <c r="P39" s="1">
        <f>(150*10)+60</f>
        <v>1560</v>
      </c>
      <c r="Q39" s="1">
        <v>0</v>
      </c>
    </row>
    <row r="40" spans="1:17" x14ac:dyDescent="0.2">
      <c r="A40" s="2">
        <v>1699</v>
      </c>
      <c r="B40" s="5">
        <v>0</v>
      </c>
      <c r="C40" s="1"/>
      <c r="D40" s="1">
        <v>1731</v>
      </c>
      <c r="E40" s="1">
        <v>0</v>
      </c>
      <c r="F40" s="1"/>
      <c r="G40" s="1"/>
      <c r="H40" s="1"/>
      <c r="I40" s="1"/>
      <c r="J40" s="1">
        <v>1627</v>
      </c>
      <c r="K40" s="1">
        <v>0</v>
      </c>
      <c r="L40" s="1"/>
      <c r="M40" s="1">
        <v>1670</v>
      </c>
      <c r="N40" s="1">
        <v>0</v>
      </c>
      <c r="O40" s="1"/>
      <c r="P40" s="1">
        <f>(150*10)+110</f>
        <v>1610</v>
      </c>
      <c r="Q40" s="1">
        <v>0</v>
      </c>
    </row>
    <row r="41" spans="1:17" x14ac:dyDescent="0.2">
      <c r="A41" s="2">
        <v>1749</v>
      </c>
      <c r="B41" s="5">
        <v>0</v>
      </c>
      <c r="C41" s="1"/>
      <c r="D41" s="1">
        <v>1766</v>
      </c>
      <c r="E41" s="1">
        <v>0</v>
      </c>
      <c r="F41" s="1"/>
      <c r="G41" s="1"/>
      <c r="H41" s="1"/>
      <c r="I41" s="1"/>
      <c r="J41" s="1">
        <v>1677</v>
      </c>
      <c r="K41" s="1">
        <v>0</v>
      </c>
      <c r="L41" s="1"/>
      <c r="M41" s="1">
        <v>1710</v>
      </c>
      <c r="N41" s="1">
        <v>0</v>
      </c>
      <c r="O41" s="1"/>
      <c r="P41" s="1">
        <f>(150*11)+20</f>
        <v>1670</v>
      </c>
      <c r="Q41" s="1">
        <v>0</v>
      </c>
    </row>
    <row r="42" spans="1:17" x14ac:dyDescent="0.2">
      <c r="A42" s="2">
        <v>1799</v>
      </c>
      <c r="B42" s="5">
        <v>0</v>
      </c>
      <c r="C42" s="1"/>
      <c r="D42" s="1">
        <v>1816</v>
      </c>
      <c r="E42" s="1">
        <v>0</v>
      </c>
      <c r="F42" s="1"/>
      <c r="G42" s="1"/>
      <c r="H42" s="1"/>
      <c r="I42" s="1"/>
      <c r="J42" s="1">
        <v>1737</v>
      </c>
      <c r="K42" s="1">
        <v>0</v>
      </c>
      <c r="L42" s="1"/>
      <c r="M42" s="1">
        <v>1760</v>
      </c>
      <c r="N42" s="1">
        <v>0</v>
      </c>
      <c r="O42" s="1"/>
      <c r="P42" s="1">
        <f>(150*11)+60</f>
        <v>1710</v>
      </c>
      <c r="Q42" s="1">
        <v>0</v>
      </c>
    </row>
    <row r="43" spans="1:17" x14ac:dyDescent="0.2">
      <c r="A43" s="2">
        <v>1839</v>
      </c>
      <c r="B43" s="5">
        <v>0</v>
      </c>
      <c r="C43" s="1"/>
      <c r="D43" s="1">
        <v>1876</v>
      </c>
      <c r="E43" s="1">
        <v>0</v>
      </c>
      <c r="F43" s="1"/>
      <c r="G43" s="1"/>
      <c r="H43" s="1"/>
      <c r="I43" s="1"/>
      <c r="J43" s="1">
        <v>1757</v>
      </c>
      <c r="K43" s="1">
        <v>0</v>
      </c>
      <c r="L43" s="1"/>
      <c r="M43" s="1">
        <v>1820</v>
      </c>
      <c r="N43" s="1">
        <v>0</v>
      </c>
      <c r="O43" s="1"/>
      <c r="P43" s="1">
        <f>(150*11)+110</f>
        <v>1760</v>
      </c>
      <c r="Q43" s="1">
        <v>0</v>
      </c>
    </row>
    <row r="44" spans="1:17" x14ac:dyDescent="0.2">
      <c r="A44" s="2">
        <v>1889</v>
      </c>
      <c r="B44" s="5">
        <v>0</v>
      </c>
      <c r="C44" s="1"/>
      <c r="D44" s="1">
        <v>1916</v>
      </c>
      <c r="E44" s="1">
        <v>0</v>
      </c>
      <c r="F44" s="1"/>
      <c r="G44" s="1"/>
      <c r="H44" s="1"/>
      <c r="I44" s="1"/>
      <c r="J44" s="1">
        <v>1812</v>
      </c>
      <c r="K44" s="1">
        <v>0</v>
      </c>
      <c r="L44" s="1"/>
      <c r="M44" s="1">
        <v>1860</v>
      </c>
      <c r="N44" s="1">
        <v>0</v>
      </c>
      <c r="O44" s="1"/>
      <c r="P44" s="1">
        <f>(150*12)+20</f>
        <v>1820</v>
      </c>
      <c r="Q44" s="1">
        <v>0</v>
      </c>
    </row>
    <row r="45" spans="1:17" x14ac:dyDescent="0.2">
      <c r="A45" s="2">
        <v>1949</v>
      </c>
      <c r="B45" s="5">
        <v>0</v>
      </c>
      <c r="C45" s="1"/>
      <c r="D45" s="1">
        <v>1966</v>
      </c>
      <c r="E45" s="1">
        <v>0</v>
      </c>
      <c r="F45" s="1"/>
      <c r="G45" s="1"/>
      <c r="H45" s="1"/>
      <c r="I45" s="1"/>
      <c r="J45" s="1">
        <v>1852</v>
      </c>
      <c r="K45" s="1">
        <v>0</v>
      </c>
      <c r="L45" s="1"/>
      <c r="M45" s="1">
        <v>1980</v>
      </c>
      <c r="N45" s="1">
        <v>0</v>
      </c>
      <c r="O45" s="1"/>
      <c r="P45" s="1">
        <f>(150*12)+110</f>
        <v>1910</v>
      </c>
      <c r="Q45" s="1">
        <v>0</v>
      </c>
    </row>
    <row r="46" spans="1:17" x14ac:dyDescent="0.2">
      <c r="A46" s="2">
        <v>1989</v>
      </c>
      <c r="B46" s="5">
        <v>0</v>
      </c>
      <c r="C46" s="1"/>
      <c r="D46" s="1">
        <v>2120</v>
      </c>
      <c r="E46" s="1">
        <v>0</v>
      </c>
      <c r="F46" s="1"/>
      <c r="G46" s="1"/>
      <c r="H46" s="1"/>
      <c r="I46" s="1"/>
      <c r="J46" s="1">
        <v>1902</v>
      </c>
      <c r="K46" s="1">
        <v>0</v>
      </c>
      <c r="L46" s="1"/>
      <c r="M46" s="1"/>
      <c r="N46" s="1"/>
      <c r="O46" s="1"/>
      <c r="P46" s="1"/>
      <c r="Q46" s="1"/>
    </row>
    <row r="47" spans="1:17" x14ac:dyDescent="0.2">
      <c r="A47" s="2">
        <v>2099</v>
      </c>
      <c r="B47" s="5">
        <v>0</v>
      </c>
      <c r="C47" s="1"/>
      <c r="D47" s="1">
        <v>2106</v>
      </c>
      <c r="E47" s="1">
        <v>0</v>
      </c>
      <c r="F47" s="1"/>
      <c r="G47" s="1"/>
      <c r="H47" s="1"/>
      <c r="I47" s="1"/>
      <c r="J47" s="1">
        <v>1962</v>
      </c>
      <c r="K47" s="1">
        <v>0</v>
      </c>
      <c r="L47" s="1"/>
      <c r="M47" s="1"/>
      <c r="N47" s="1"/>
      <c r="O47" s="1"/>
      <c r="P47" s="1"/>
      <c r="Q47" s="1"/>
    </row>
    <row r="48" spans="1:17" x14ac:dyDescent="0.2">
      <c r="A48" s="2">
        <v>2139</v>
      </c>
      <c r="B48" s="5">
        <v>0</v>
      </c>
      <c r="C48" s="1"/>
      <c r="D48" s="1">
        <v>2166</v>
      </c>
      <c r="E48" s="1">
        <v>0</v>
      </c>
      <c r="F48" s="1"/>
      <c r="G48" s="1"/>
      <c r="H48" s="1"/>
      <c r="I48" s="1"/>
      <c r="J48" s="1">
        <v>2002</v>
      </c>
      <c r="K48" s="1">
        <v>0</v>
      </c>
      <c r="L48" s="1"/>
      <c r="M48" s="1"/>
      <c r="N48" s="1"/>
      <c r="O48" s="1"/>
      <c r="P48" s="1"/>
      <c r="Q48" s="1"/>
    </row>
    <row r="49" spans="1:17" x14ac:dyDescent="0.2">
      <c r="A49" s="2">
        <v>2189</v>
      </c>
      <c r="B49" s="5">
        <v>0</v>
      </c>
      <c r="C49" s="1"/>
      <c r="D49" s="1">
        <v>2206</v>
      </c>
      <c r="E49" s="1">
        <v>0</v>
      </c>
      <c r="F49" s="1"/>
      <c r="G49" s="1"/>
      <c r="H49" s="1"/>
      <c r="I49" s="1"/>
      <c r="J49" s="1">
        <v>2052</v>
      </c>
      <c r="K49" s="1">
        <v>0</v>
      </c>
      <c r="L49" s="1"/>
      <c r="M49" s="1"/>
      <c r="N49" s="1"/>
      <c r="O49" s="1"/>
      <c r="P49" s="1"/>
      <c r="Q49" s="1"/>
    </row>
    <row r="50" spans="1:17" x14ac:dyDescent="0.2">
      <c r="A50" s="2">
        <v>2239</v>
      </c>
      <c r="B50" s="5">
        <v>0</v>
      </c>
      <c r="C50" s="1"/>
      <c r="D50" s="1">
        <v>2246</v>
      </c>
      <c r="E50" s="1">
        <v>0</v>
      </c>
      <c r="F50" s="1"/>
      <c r="G50" s="1"/>
      <c r="H50" s="1"/>
      <c r="I50" s="1"/>
      <c r="J50" s="1">
        <v>2112</v>
      </c>
      <c r="K50" s="1">
        <v>0</v>
      </c>
      <c r="L50" s="1"/>
      <c r="M50" s="1"/>
      <c r="N50" s="1"/>
      <c r="O50" s="1"/>
      <c r="P50" s="1"/>
      <c r="Q50" s="1"/>
    </row>
    <row r="51" spans="1:17" x14ac:dyDescent="0.2">
      <c r="A51" s="2">
        <v>2392</v>
      </c>
      <c r="B51" s="5">
        <v>0</v>
      </c>
      <c r="C51" s="1"/>
      <c r="D51" s="1">
        <v>2303</v>
      </c>
      <c r="E51" s="1">
        <v>0</v>
      </c>
      <c r="F51" s="1"/>
      <c r="G51" s="1"/>
      <c r="H51" s="1"/>
      <c r="I51" s="1"/>
      <c r="J51" s="1">
        <v>2152</v>
      </c>
      <c r="K51" s="1">
        <v>0</v>
      </c>
      <c r="L51" s="1"/>
      <c r="M51" s="1"/>
      <c r="N51" s="1"/>
      <c r="O51" s="1"/>
      <c r="P51" s="1"/>
      <c r="Q51" s="1"/>
    </row>
    <row r="52" spans="1:17" x14ac:dyDescent="0.2">
      <c r="A52" s="2">
        <v>2432</v>
      </c>
      <c r="B52" s="5">
        <v>0</v>
      </c>
      <c r="C52" s="1"/>
      <c r="D52" s="1">
        <v>2308</v>
      </c>
      <c r="E52" s="1">
        <v>0</v>
      </c>
      <c r="F52" s="1"/>
      <c r="G52" s="1"/>
      <c r="H52" s="1"/>
      <c r="I52" s="1"/>
      <c r="J52" s="1">
        <v>2202</v>
      </c>
      <c r="K52" s="1">
        <v>0</v>
      </c>
      <c r="L52" s="1"/>
      <c r="M52" s="1"/>
      <c r="N52" s="1"/>
      <c r="O52" s="1"/>
      <c r="P52" s="1"/>
      <c r="Q52" s="1"/>
    </row>
    <row r="53" spans="1:17" x14ac:dyDescent="0.2">
      <c r="A53" s="2">
        <v>2527</v>
      </c>
      <c r="B53" s="5">
        <v>0</v>
      </c>
      <c r="C53" s="1"/>
      <c r="D53" s="1">
        <v>2348</v>
      </c>
      <c r="E53" s="1">
        <v>0</v>
      </c>
      <c r="F53" s="1"/>
      <c r="G53" s="1"/>
      <c r="H53" s="1"/>
      <c r="I53" s="1"/>
      <c r="J53" s="1">
        <v>2262</v>
      </c>
      <c r="K53" s="1">
        <v>0</v>
      </c>
      <c r="L53" s="1"/>
      <c r="M53" s="1"/>
      <c r="N53" s="1"/>
      <c r="O53" s="1"/>
      <c r="P53" s="1"/>
      <c r="Q53" s="1"/>
    </row>
    <row r="54" spans="1:17" x14ac:dyDescent="0.2">
      <c r="A54" s="2">
        <v>2565</v>
      </c>
      <c r="B54" s="5">
        <v>0</v>
      </c>
      <c r="C54" s="1"/>
      <c r="D54" s="1">
        <v>2432</v>
      </c>
      <c r="E54" s="1">
        <v>0</v>
      </c>
      <c r="F54" s="1"/>
      <c r="G54" s="1"/>
      <c r="H54" s="1"/>
      <c r="I54" s="1"/>
      <c r="J54" s="1">
        <v>2297</v>
      </c>
      <c r="K54" s="1">
        <v>0</v>
      </c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>
        <v>2467</v>
      </c>
      <c r="E55" s="1">
        <v>0</v>
      </c>
      <c r="F55" s="1"/>
      <c r="G55" s="1"/>
      <c r="H55" s="1"/>
      <c r="I55" s="1"/>
      <c r="J55" s="1">
        <v>2347</v>
      </c>
      <c r="K55" s="1">
        <v>0</v>
      </c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>
        <v>2556</v>
      </c>
      <c r="E56" s="1">
        <v>0</v>
      </c>
      <c r="F56" s="1"/>
      <c r="G56" s="1"/>
      <c r="H56" s="1"/>
      <c r="I56" s="1"/>
      <c r="J56" s="1">
        <v>2407</v>
      </c>
      <c r="K56" s="1">
        <v>0</v>
      </c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>
        <v>2576</v>
      </c>
      <c r="E57" s="1">
        <v>0</v>
      </c>
      <c r="F57" s="1"/>
      <c r="G57" s="1"/>
      <c r="H57" s="1"/>
      <c r="I57" s="1"/>
      <c r="J57" s="1">
        <v>2447</v>
      </c>
      <c r="K57" s="1">
        <v>0</v>
      </c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>
        <v>2497</v>
      </c>
      <c r="K58" s="1">
        <v>0</v>
      </c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>
        <v>2557</v>
      </c>
      <c r="K59" s="1">
        <v>0</v>
      </c>
      <c r="L59" s="1"/>
      <c r="M59" s="1"/>
      <c r="N59" s="1"/>
      <c r="O59" s="1"/>
      <c r="P59" s="1"/>
      <c r="Q59" s="1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>
        <v>2647</v>
      </c>
      <c r="K60" s="6">
        <v>0</v>
      </c>
      <c r="L60" s="6"/>
      <c r="M60" s="6"/>
      <c r="N60" s="6"/>
      <c r="O60" s="6"/>
      <c r="P60" s="6"/>
      <c r="Q60" s="6"/>
    </row>
  </sheetData>
  <mergeCells count="6">
    <mergeCell ref="P2:Q2"/>
    <mergeCell ref="A2:B2"/>
    <mergeCell ref="D2:E2"/>
    <mergeCell ref="G2:H2"/>
    <mergeCell ref="J2:K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2020-04-28T11:50:33Z</dcterms:created>
  <dcterms:modified xsi:type="dcterms:W3CDTF">2020-05-07T14:23:18Z</dcterms:modified>
</cp:coreProperties>
</file>