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mainchevignon/Desktop/CRBM.dir/Papier-RNAseq.dir/Version_April_2020.dir/Chevignon_et_al/"/>
    </mc:Choice>
  </mc:AlternateContent>
  <xr:revisionPtr revIDLastSave="0" documentId="13_ncr:1_{BADFA761-2274-E546-8374-A330B2B39FD6}" xr6:coauthVersionLast="45" xr6:coauthVersionMax="45" xr10:uidLastSave="{00000000-0000-0000-0000-000000000000}"/>
  <bookViews>
    <workbookView xWindow="1600" yWindow="1580" windowWidth="27240" windowHeight="16440" xr2:uid="{924535DC-69A3-7F43-A5E6-3958553ABC3C}"/>
  </bookViews>
  <sheets>
    <sheet name="Bmalayi_RNAseq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1" l="1"/>
  <c r="E65" i="1"/>
  <c r="O78" i="1"/>
  <c r="J78" i="1"/>
  <c r="O64" i="1"/>
  <c r="J64" i="1"/>
  <c r="J67" i="1"/>
  <c r="E67" i="1"/>
  <c r="O63" i="1"/>
  <c r="J63" i="1"/>
  <c r="O62" i="1"/>
  <c r="J62" i="1"/>
  <c r="O61" i="1"/>
  <c r="O60" i="1"/>
  <c r="O59" i="1"/>
  <c r="J59" i="1"/>
  <c r="O58" i="1"/>
  <c r="J58" i="1"/>
  <c r="O57" i="1"/>
  <c r="O55" i="1"/>
  <c r="O54" i="1"/>
  <c r="O71" i="1"/>
  <c r="J71" i="1"/>
  <c r="O70" i="1"/>
  <c r="J70" i="1"/>
  <c r="O50" i="1"/>
  <c r="J50" i="1"/>
  <c r="J49" i="1"/>
  <c r="E49" i="1"/>
  <c r="O48" i="1"/>
  <c r="J48" i="1"/>
  <c r="O47" i="1"/>
  <c r="J47" i="1"/>
  <c r="O46" i="1"/>
  <c r="J46" i="1"/>
  <c r="E46" i="1"/>
  <c r="O79" i="1"/>
  <c r="J79" i="1"/>
  <c r="O44" i="1"/>
  <c r="J44" i="1"/>
  <c r="E41" i="1"/>
  <c r="O40" i="1"/>
  <c r="J40" i="1"/>
  <c r="E39" i="1"/>
  <c r="O32" i="1"/>
  <c r="O31" i="1"/>
  <c r="J30" i="1"/>
  <c r="E30" i="1"/>
  <c r="O25" i="1"/>
  <c r="J25" i="1"/>
  <c r="O24" i="1"/>
  <c r="J24" i="1"/>
  <c r="O66" i="1"/>
  <c r="J66" i="1"/>
  <c r="O21" i="1"/>
  <c r="O19" i="1"/>
  <c r="J19" i="1"/>
  <c r="O18" i="1"/>
  <c r="O17" i="1"/>
  <c r="O76" i="1"/>
  <c r="E16" i="1"/>
  <c r="E81" i="1"/>
  <c r="E11" i="1"/>
  <c r="J10" i="1"/>
  <c r="E10" i="1"/>
  <c r="E9" i="1"/>
  <c r="E8" i="1"/>
  <c r="E4" i="1"/>
  <c r="E2" i="1"/>
  <c r="E73" i="1"/>
</calcChain>
</file>

<file path=xl/sharedStrings.xml><?xml version="1.0" encoding="utf-8"?>
<sst xmlns="http://schemas.openxmlformats.org/spreadsheetml/2006/main" count="5566" uniqueCount="290">
  <si>
    <t>Genes_ID</t>
  </si>
  <si>
    <t>WormBase_gene_ID</t>
  </si>
  <si>
    <t>log2FoldChangePZvsMZ</t>
  </si>
  <si>
    <t>padj_PZvsMZ</t>
  </si>
  <si>
    <t>#</t>
  </si>
  <si>
    <t>log2FoldChange_PZvsBW</t>
  </si>
  <si>
    <t>padj_PZvsBW</t>
  </si>
  <si>
    <t>log2FoldChange_MZvsBW</t>
  </si>
  <si>
    <t>padj_MZvsBW</t>
  </si>
  <si>
    <t>WormBase_Parasite</t>
  </si>
  <si>
    <t>GO_term_accession</t>
  </si>
  <si>
    <t>GO_term_name</t>
  </si>
  <si>
    <t>GO_term_definition</t>
  </si>
  <si>
    <t>GO_domain</t>
  </si>
  <si>
    <t>InterPro_ID</t>
  </si>
  <si>
    <t>InterPro_description</t>
  </si>
  <si>
    <t>InterPro_short_description</t>
  </si>
  <si>
    <t>NCBI_note</t>
  </si>
  <si>
    <t>eggNOG_Seed_ortholog</t>
  </si>
  <si>
    <t>eggNOG_e-value</t>
  </si>
  <si>
    <t>eggNOG_score</t>
  </si>
  <si>
    <t>eggNOG_best_tax_lvl</t>
  </si>
  <si>
    <t>eggNOG_Preferred_name</t>
  </si>
  <si>
    <t>eggNOG_GO_terms</t>
  </si>
  <si>
    <t>eggNOG_EC_number</t>
  </si>
  <si>
    <t>eggNOG_KEGG_KO</t>
  </si>
  <si>
    <t>eggNOG_KEGG_pathway</t>
  </si>
  <si>
    <t>eggNOG_KEGG_module</t>
  </si>
  <si>
    <t>eggNOG_KEGG_reaction</t>
  </si>
  <si>
    <t>eggNOG_KEGG_rclass</t>
  </si>
  <si>
    <t>eggNOG_BRITE</t>
  </si>
  <si>
    <t>eggNOG_KEGG_TC</t>
  </si>
  <si>
    <t>eggNOG_CAZy</t>
  </si>
  <si>
    <t>eggNOG_BiGG_reaction</t>
  </si>
  <si>
    <t>eggNOG_annot_lvl</t>
  </si>
  <si>
    <t>eggNOG_matching_OGs</t>
  </si>
  <si>
    <t>eggNOG_Best_OG</t>
  </si>
  <si>
    <t>eggNOG_COG_cat</t>
  </si>
  <si>
    <t>eggNOG_description</t>
  </si>
  <si>
    <t>Coiled_coils_(Ncoils)</t>
  </si>
  <si>
    <t>Transmembrane_(TMHMM)_domain</t>
  </si>
  <si>
    <t>Cleavage_site_(SignalP)</t>
  </si>
  <si>
    <t>Parasite_sort</t>
  </si>
  <si>
    <t>Gene_root</t>
  </si>
  <si>
    <t>Bpahangi-%</t>
  </si>
  <si>
    <t>Btimori-%</t>
  </si>
  <si>
    <t>Wbancrofti-PRJNA275548-%</t>
  </si>
  <si>
    <t>Lloa-PRJNA37757-%</t>
  </si>
  <si>
    <t>Lsigmodontis-%</t>
  </si>
  <si>
    <t>Oflexuosa-PRJEB512-%</t>
  </si>
  <si>
    <t>Oochengi-PRJEB1204-%</t>
  </si>
  <si>
    <t>Ovolvulus-%</t>
  </si>
  <si>
    <t>Dimmitis-%</t>
  </si>
  <si>
    <t>Asuum-PRJNA80881-%</t>
  </si>
  <si>
    <t>Sratti-%</t>
  </si>
  <si>
    <t>Predivivus-%</t>
  </si>
  <si>
    <t>Bxylophilus-%</t>
  </si>
  <si>
    <t>Gpallida-%</t>
  </si>
  <si>
    <t>Mhapla-%</t>
  </si>
  <si>
    <t>Mincognita-PRJEB8714-%</t>
  </si>
  <si>
    <t>Ppacificus-%</t>
  </si>
  <si>
    <t>Hcontortus-PRJEB506-%</t>
  </si>
  <si>
    <t>Hbacteriophora-%</t>
  </si>
  <si>
    <t>Namericanus-%</t>
  </si>
  <si>
    <t>Celegans-%</t>
  </si>
  <si>
    <t>Rculicivorax-%</t>
  </si>
  <si>
    <t>Tspiralis-PRJNA12603-%</t>
  </si>
  <si>
    <t>Tmuris-%</t>
  </si>
  <si>
    <t>Tsaginata-%</t>
  </si>
  <si>
    <t>Dmelanogaster-%</t>
  </si>
  <si>
    <t>Human-%</t>
  </si>
  <si>
    <t>Mouse-%</t>
  </si>
  <si>
    <t>Zebrafish-%</t>
  </si>
  <si>
    <t>Scerevisiae-%</t>
  </si>
  <si>
    <t>Clade_code</t>
  </si>
  <si>
    <t>Celegans-ID_Orthologs</t>
  </si>
  <si>
    <t>Celegans-%_Identity</t>
  </si>
  <si>
    <t>Celegans-Expression_(Ortiz_et_al_2014_G3)</t>
  </si>
  <si>
    <t>Up_PZ</t>
  </si>
  <si>
    <t>Up-MZ</t>
  </si>
  <si>
    <t>Up-BW</t>
  </si>
  <si>
    <t>PZvsBW</t>
  </si>
  <si>
    <t>MZvsBW</t>
  </si>
  <si>
    <t>(DO-PO)vsBW</t>
  </si>
  <si>
    <t>Celegans-Cell_Function_Meiotic_Function_(Ortiz_et_al_2014_G3)</t>
  </si>
  <si>
    <t>Chromadorea</t>
  </si>
  <si>
    <t>NA|NA|NA</t>
  </si>
  <si>
    <t>No</t>
  </si>
  <si>
    <t>no</t>
  </si>
  <si>
    <t>up-DO</t>
  </si>
  <si>
    <t>up-PO</t>
  </si>
  <si>
    <t>Ovaries</t>
  </si>
  <si>
    <t>/</t>
  </si>
  <si>
    <t>no_NCBI</t>
  </si>
  <si>
    <t>0.0</t>
  </si>
  <si>
    <t>Bilateria</t>
  </si>
  <si>
    <t>Nematoda</t>
  </si>
  <si>
    <t>K</t>
  </si>
  <si>
    <t>T</t>
  </si>
  <si>
    <t>S</t>
  </si>
  <si>
    <t>GO:0003674,GO:0005488,GO:0005515</t>
  </si>
  <si>
    <t>Eukaryota</t>
  </si>
  <si>
    <t>Rhabditida</t>
  </si>
  <si>
    <t>Z</t>
  </si>
  <si>
    <t>ko00000,ko00001</t>
  </si>
  <si>
    <t>ko00000,ko03000</t>
  </si>
  <si>
    <t>regulation of cell growth</t>
  </si>
  <si>
    <t>noEgg</t>
  </si>
  <si>
    <t>ko:K05312</t>
  </si>
  <si>
    <t>ko00000,ko04040</t>
  </si>
  <si>
    <t>1.A.9.1</t>
  </si>
  <si>
    <t>Neurotransmitter-gated ion-channel transmembrane region</t>
  </si>
  <si>
    <t>Homeodomain</t>
  </si>
  <si>
    <t>222.6</t>
  </si>
  <si>
    <t>1.1e-15</t>
  </si>
  <si>
    <t>V</t>
  </si>
  <si>
    <t>Fibronectin type 3 domain</t>
  </si>
  <si>
    <t>177.2</t>
  </si>
  <si>
    <t>ko:K09372</t>
  </si>
  <si>
    <t>1KZH2@119089,39EEG@33154,3B9QY@33208,3CRVM@33213,40E08@6231,KOG0490@1,KOG0490@2759</t>
  </si>
  <si>
    <t>Bm13541</t>
  </si>
  <si>
    <t>WBGene00233802</t>
  </si>
  <si>
    <t>NA</t>
  </si>
  <si>
    <t>No_WB-ID</t>
  </si>
  <si>
    <t>Bm17673</t>
  </si>
  <si>
    <t>WBGene00268815</t>
  </si>
  <si>
    <t>Bm7361</t>
  </si>
  <si>
    <t>WBGene00227622</t>
  </si>
  <si>
    <t>note=contains_similarity_to_Pfam_domain_PF00046_Homeoboxdomain_contains_similarity_to_Interpro_domains_IPR001356(Homeobox_domain),_IPR009057_(Homeodomain-like)</t>
  </si>
  <si>
    <t>7209.EJD74952.1</t>
  </si>
  <si>
    <t>1e-53</t>
  </si>
  <si>
    <t>216.1</t>
  </si>
  <si>
    <t>7209.EFO27809.1</t>
  </si>
  <si>
    <t>1M0EZ@119089,2D50P@1,2SWXB@2759,3ATAJ@33154,3C3AA@33208,3DK8N@33213,40H6G@6231</t>
  </si>
  <si>
    <t>106.3</t>
  </si>
  <si>
    <t>7209.EJD74585.1</t>
  </si>
  <si>
    <t>egg-3</t>
  </si>
  <si>
    <t>GO:0000003,GO:0000280,GO:0000910,GO:0003006,GO:0003674,GO:0005488,GO:0005515,GO:0005575,GO:0005622,GO:0005623,GO:0005737,GO:0005938,GO:0006996,GO:0007010,GO:0007049,GO:0007143,GO:0007276,GO:0007281,GO:0007292,GO:0008150,GO:0009653,GO:0009987,GO:0016043,GO:0019899,GO:0019900,GO:0019901,GO:0019953,GO:0022402,GO:0022412,GO:0022414,GO:0030029,GO:0030036,GO:0030154,GO:0030703,GO:0030865,GO:0030866,GO:0032501,GO:0032502,GO:0032504,GO:0032879,GO:0032880,GO:0033206,GO:0040038,GO:0044424,GO:0044444,GO:0044464,GO:0044703,GO:0048285,GO:0048468,GO:0048477,GO:0048518,GO:0048609,GO:0048646,GO:0048856,GO:0048869,GO:0050789,GO:0051301,GO:0051321,GO:0051704,GO:0060341,GO:0061640,GO:0065007,GO:0071840,GO:0071944,GO:0099568,GO:0140013,GO:1903046,GO:1903827,GO:1903829,GO:1904375,GO:1904377,GO:1904776,GO:1904778</t>
  </si>
  <si>
    <t>1KU74@119089,39YSD@33154,3BKVY@33208,3D45S@33213,40CMY@6231,COG0724@1,COG5599@1,KOG0106@2759,KOG0789@2759</t>
  </si>
  <si>
    <t>AT</t>
  </si>
  <si>
    <t>RNA splicing</t>
  </si>
  <si>
    <t>note=contains_similarity_to_Pfam_domain_PF01581_FMRFamide_related_peptide_family_contains_similarity_to_Interpro_domain_IPR002544_(FMRFamide-related_peptide-like)</t>
  </si>
  <si>
    <t>88.6</t>
  </si>
  <si>
    <t>7209.EFO16571.1</t>
  </si>
  <si>
    <t>ko:K13963</t>
  </si>
  <si>
    <t>ko05146,map05146</t>
  </si>
  <si>
    <t>1M7RM@119089,38VR6@33154,3BBFJ@33208,3CV81@33213,40QUY@6231,COG4826@1,KOG2392@2759</t>
  </si>
  <si>
    <t>Belongs to the serpin family</t>
  </si>
  <si>
    <t>note=contains_similarity_to_Pfam_domain_PF00079_Serpin_(serine_protease_inhibitor)_contains_similarity_to_Interpro_domains_IPR000215_(Serpin_family),_IPR023796_(Serpin_domain)</t>
  </si>
  <si>
    <t>286.2</t>
  </si>
  <si>
    <t>Bm18084</t>
  </si>
  <si>
    <t>no_WB-ID</t>
  </si>
  <si>
    <t>7209.EFO25644.1</t>
  </si>
  <si>
    <t>4.4e-82</t>
  </si>
  <si>
    <t>311.2</t>
  </si>
  <si>
    <t>38BJU@33154,3BHTG@33208,3CVAI@33213,KOG3596@1,KOG3596@2759</t>
  </si>
  <si>
    <t>Bm160</t>
  </si>
  <si>
    <t>Bm8087</t>
  </si>
  <si>
    <t>note=contains_similarity_to_Pfam_domain_PF10479_Fragile_site-associated_protein_C-terminus_contains_similarity_to_Interpro_domain_IPR018863_(Fragile_site-associated_protein,_C-terminal)</t>
  </si>
  <si>
    <t>2002.3</t>
  </si>
  <si>
    <t>Bm1756</t>
  </si>
  <si>
    <t>Bm13289</t>
  </si>
  <si>
    <t>Bm17933</t>
  </si>
  <si>
    <t>Bm411</t>
  </si>
  <si>
    <t>Bm11518</t>
  </si>
  <si>
    <t>3.3e-40</t>
  </si>
  <si>
    <t>171.0</t>
  </si>
  <si>
    <t>Bm10797</t>
  </si>
  <si>
    <t>Bm18130</t>
  </si>
  <si>
    <t>135651.CBN03507</t>
  </si>
  <si>
    <t>9.6e-42</t>
  </si>
  <si>
    <t>GO:0003008,GO:0003674,GO:0005215,GO:0005216,GO:0005230,GO:0005231,GO:0005261,GO:0005575,GO:0006810,GO:0006811,GO:0006812,GO:0006816,GO:0006873,GO:0006874,GO:0006875,GO:0006937,GO:0007154,GO:0007165,GO:0007166,GO:0007204,GO:0007267,GO:0007268,GO:0008150,GO:0008324,GO:0009987,GO:0015075,GO:0015267,GO:0015276,GO:0015318,GO:0019725,GO:0022803,GO:0022824,GO:0022834,GO:0022835,GO:0022836,GO:0022838,GO:0022839,GO:0022848,GO:0022857,GO:0022890,GO:0023052,GO:0030001,GO:0030003,GO:0030594,GO:0032501,GO:0034220,GO:0038023,GO:0042391,GO:0042592,GO:0044057,GO:0045202,GO:0048878,GO:0050789,GO:0050794,GO:0050801,GO:0050877,GO:0050896,GO:0051179,GO:0051234,GO:0051239,GO:0051480,GO:0051641,GO:0051649,GO:0051716,GO:0055065,GO:0055074,GO:0055080,GO:0055082,GO:0055085,GO:0060078,GO:0060079,GO:0060089,GO:0060401,GO:0060402,GO:0065007,GO:0065008,GO:0070509,GO:0070588,GO:0070838,GO:0072503,GO:0072507,GO:0072511,GO:0090257,GO:0097553,GO:0098655,GO:0098657,GO:0098659,GO:0098660,GO:0098662,GO:0098703,GO:0098739,GO:0098771,GO:0098916,GO:0098960,GO:0099094,GO:0099529,GO:0099536,GO:0099537,GO:0099565,GO:0099587,GO:1902656,GO:1904315,GO:1905114</t>
  </si>
  <si>
    <t>1M0AJ@119089,39A5N@33154,3BNUJ@33208,3D5AB@33213,40BJ8@6231,40W5I@6236,KOG3645@1,KOG3645@2759</t>
  </si>
  <si>
    <t>151.0</t>
  </si>
  <si>
    <t>428.7</t>
  </si>
  <si>
    <t>7209.EFO23426.2</t>
  </si>
  <si>
    <t>38FXE@33154,3BFH9@33208,3CX30@33213,40GUK@6231,COG5191@1,KOG2396@2759</t>
  </si>
  <si>
    <t>U3 small nucleolar RNA-associated protein 6</t>
  </si>
  <si>
    <t>1e-63</t>
  </si>
  <si>
    <t>Bm10048</t>
  </si>
  <si>
    <t>Bm18139</t>
  </si>
  <si>
    <t>WBGene00269279</t>
  </si>
  <si>
    <t>2.8e-43</t>
  </si>
  <si>
    <t>181.4</t>
  </si>
  <si>
    <t>Bm669</t>
  </si>
  <si>
    <t>Bm107</t>
  </si>
  <si>
    <t>Bm423</t>
  </si>
  <si>
    <t>Bm10057</t>
  </si>
  <si>
    <t>WBGene00230318</t>
  </si>
  <si>
    <t>Bm9247</t>
  </si>
  <si>
    <t>Bm13168</t>
  </si>
  <si>
    <t>WBGene00233429</t>
  </si>
  <si>
    <t>Bm10369</t>
  </si>
  <si>
    <t>Bm383</t>
  </si>
  <si>
    <t>354.4</t>
  </si>
  <si>
    <t>note=contains_similarity_to_Pfam_domain_PF00041_Fibronectin_type_III_domain_contains_similarity_to_Interpro_domains_IPR003961_(Fibronectin_type_III),_IPR013783_(Immunoglobulin-like_fold)</t>
  </si>
  <si>
    <t>1.2e-94</t>
  </si>
  <si>
    <t>7209.EJD74441.1</t>
  </si>
  <si>
    <t>1KYS0@119089,38C9T@33154,3BEQJ@33208,3CRD4@33213,40BQP@6231,KOG2408@1,KOG2408@2759</t>
  </si>
  <si>
    <t>oxidoreductase activity, acting on peroxide as acceptor</t>
  </si>
  <si>
    <t>extracellular ligand-gated ion channel activity</t>
  </si>
  <si>
    <t>249.6</t>
  </si>
  <si>
    <t>2.6e-117</t>
  </si>
  <si>
    <t>2.6e-74</t>
  </si>
  <si>
    <t>Bm17566</t>
  </si>
  <si>
    <t>Bm1468</t>
  </si>
  <si>
    <t>Bm17191</t>
  </si>
  <si>
    <t>Bm13347</t>
  </si>
  <si>
    <t>Bm13053</t>
  </si>
  <si>
    <t>Bm257</t>
  </si>
  <si>
    <t>WBGene00220518</t>
  </si>
  <si>
    <t>Bm370</t>
  </si>
  <si>
    <t>Bm17189</t>
  </si>
  <si>
    <t>Bm8168</t>
  </si>
  <si>
    <t>Bm894</t>
  </si>
  <si>
    <t>Bm157</t>
  </si>
  <si>
    <t>Bm14242</t>
  </si>
  <si>
    <t>Bm17107</t>
  </si>
  <si>
    <t>Bm1300</t>
  </si>
  <si>
    <t>Bm10333</t>
  </si>
  <si>
    <t>Bm1406</t>
  </si>
  <si>
    <t>Bm11771</t>
  </si>
  <si>
    <t>Bm1320</t>
  </si>
  <si>
    <t>Bm17188</t>
  </si>
  <si>
    <t>Bm17190</t>
  </si>
  <si>
    <t>Bm4038</t>
  </si>
  <si>
    <t>Bm17509</t>
  </si>
  <si>
    <t>Bm519</t>
  </si>
  <si>
    <t>Bm13314</t>
  </si>
  <si>
    <t>Bm1631</t>
  </si>
  <si>
    <t>WBGene00221892</t>
  </si>
  <si>
    <t>Bm1028</t>
  </si>
  <si>
    <t>WBGene00221289</t>
  </si>
  <si>
    <t>Bm11372</t>
  </si>
  <si>
    <t>WBGene00231633</t>
  </si>
  <si>
    <t>5.8e-34</t>
  </si>
  <si>
    <t>Bm1133</t>
  </si>
  <si>
    <t>Bm17678</t>
  </si>
  <si>
    <t>Bm17490</t>
  </si>
  <si>
    <t>Bm18152</t>
  </si>
  <si>
    <t>1.6e-55</t>
  </si>
  <si>
    <t>Bm14775</t>
  </si>
  <si>
    <t>WBGene00234960</t>
  </si>
  <si>
    <t>Bm9402</t>
  </si>
  <si>
    <t>Bm10692</t>
  </si>
  <si>
    <t>Bm10955</t>
  </si>
  <si>
    <t>Bm536</t>
  </si>
  <si>
    <t>WBGene00220797</t>
  </si>
  <si>
    <t>Bm13423</t>
  </si>
  <si>
    <t>Bm692</t>
  </si>
  <si>
    <t>Bm17734</t>
  </si>
  <si>
    <t>Bm10263</t>
  </si>
  <si>
    <t>Bm13313</t>
  </si>
  <si>
    <t>Bm1144</t>
  </si>
  <si>
    <t>WBGene00221405</t>
  </si>
  <si>
    <t>Bm1336</t>
  </si>
  <si>
    <t>WBGene00221597</t>
  </si>
  <si>
    <t>Bm1247</t>
  </si>
  <si>
    <t>note=contains_similarity_to_Interpro_domain_IPR024079_(Metallopeptidase,_catalytic_domain)</t>
  </si>
  <si>
    <t>Bm4823</t>
  </si>
  <si>
    <t>Bm13151</t>
  </si>
  <si>
    <t>Bm947</t>
  </si>
  <si>
    <t>Bm17787</t>
  </si>
  <si>
    <t>Bm5049</t>
  </si>
  <si>
    <t>note=B._malayi_BMA-TAG-163_protein</t>
  </si>
  <si>
    <t>7209.EFO14729.2</t>
  </si>
  <si>
    <t>COG2453@1,KOG1930@2759</t>
  </si>
  <si>
    <t>actin binding</t>
  </si>
  <si>
    <t>Bm17406</t>
  </si>
  <si>
    <t>Bm14158</t>
  </si>
  <si>
    <t>Bm17964</t>
  </si>
  <si>
    <t>6326.BUX.s00116.951</t>
  </si>
  <si>
    <t>9.7e-21</t>
  </si>
  <si>
    <t>1KY2W@119089,3AG4Q@33154,3BXQ7@33208,3DEHY@33213,40FRV@6231,KOG3644@1,KOG3644@2759</t>
  </si>
  <si>
    <t>Bm17795</t>
  </si>
  <si>
    <t>Bm320</t>
  </si>
  <si>
    <t>WBGene00220581</t>
  </si>
  <si>
    <t>Bm4156</t>
  </si>
  <si>
    <t>note=B._malayi_BMA-TAG-83_protein,_contains_similarity_to_Pfam_domain_PF00782_Dual_specificity_phosphatase,_catalytic_domain_contains_similarity_to_Interpro_domains_IPR029021_(Protein-tyrosine_phosphatase-like),_IPR000340_(Dual_specificity_phosphatase,_catalytic_domain)</t>
  </si>
  <si>
    <t>6326.BUX.s01198.148</t>
  </si>
  <si>
    <t>1KWVZ@119089,39M89@33154,3CNV9@33208,3DGJI@33213,40EFX@6231,COG2453@1,KOG2283@2759</t>
  </si>
  <si>
    <t>phosphatidylinositol-3,4,5-trisphosphate 3-phosphatase activity</t>
  </si>
  <si>
    <t>Bm14182</t>
  </si>
  <si>
    <t>WBGene00234443</t>
  </si>
  <si>
    <t>Bm10868</t>
  </si>
  <si>
    <t>7209.EFO17389.2</t>
  </si>
  <si>
    <t>1KZ3X@119089,3AKME@33154,3C0RF@33208,3DGJX@33213,40G8Q@6231,COG5599@1,KOG4228@2759</t>
  </si>
  <si>
    <t>DESeq2_normalized_count_PZ</t>
  </si>
  <si>
    <t>DESeq2_normalized_count_MZ</t>
  </si>
  <si>
    <t>DESeq2_normalized_count_BW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</si>
</sst>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1" applyFont="1"/>
    <xf numFmtId="0" fontId="3" fillId="0" borderId="0" xfId="0" applyFont="1"/>
    <xf numFmtId="0" fontId="1" fillId="0" borderId="0" xfId="1"/>
    <xf numFmtId="0" fontId="4" fillId="0" borderId="0" xfId="1" applyFont="1"/>
    <xf numFmtId="11" fontId="0" fillId="0" borderId="0" xfId="0" applyNumberFormat="1"/>
    <xf numFmtId="0" fontId="2" fillId="0" borderId="0" xfId="0" applyFont="1"/>
    <xf numFmtId="0" fontId="4" fillId="2" borderId="0" xfId="1" applyFont="1" applyFill="1"/>
  </cellXfs>
  <cellStyles count="2">
    <cellStyle name="Normal" xfId="0" builtinId="0"/>
    <cellStyle name="Normal 2" xfId="1" xr:uid="{0FB090BE-F830-1B44-903E-1D434AD81DA7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621F-2379-3143-BD01-3D807D43DE3B}">
  <dimension ref="A1:CV81"/>
  <sheetViews>
    <sheetView tabSelected="1" zoomScale="145" zoomScaleNormal="145" workbookViewId="0">
      <pane xSplit="2" ySplit="1" topLeftCell="C2" activePane="bottomRight" state="frozenSplit"/>
      <selection activeCell="A1291" sqref="A1291:XFD1291"/>
      <selection pane="topRight" activeCell="G1" sqref="G1"/>
      <selection pane="bottomLeft" activeCell="A19" sqref="A19"/>
      <selection pane="bottomRight" sqref="A1:XFD1"/>
    </sheetView>
  </sheetViews>
  <sheetFormatPr baseColWidth="10" defaultRowHeight="16"/>
  <cols>
    <col min="1" max="1" width="21.6640625" customWidth="1"/>
    <col min="2" max="2" width="18.5" customWidth="1"/>
    <col min="3" max="3" width="17.83203125" customWidth="1"/>
    <col min="4" max="4" width="17.83203125" bestFit="1" customWidth="1"/>
    <col min="5" max="6" width="20.83203125" bestFit="1" customWidth="1"/>
    <col min="7" max="7" width="4.1640625" customWidth="1"/>
    <col min="8" max="9" width="17.83203125" bestFit="1" customWidth="1"/>
    <col min="10" max="10" width="22.1640625" bestFit="1" customWidth="1"/>
    <col min="11" max="11" width="21.6640625" bestFit="1" customWidth="1"/>
    <col min="12" max="12" width="4.1640625" customWidth="1"/>
    <col min="13" max="14" width="17.83203125" bestFit="1" customWidth="1"/>
    <col min="15" max="15" width="20.83203125" bestFit="1" customWidth="1"/>
    <col min="16" max="16" width="21.6640625" bestFit="1" customWidth="1"/>
    <col min="17" max="17" width="5" customWidth="1"/>
    <col min="18" max="18" width="18.5" customWidth="1"/>
    <col min="19" max="19" width="5" customWidth="1"/>
    <col min="20" max="23" width="19.83203125" customWidth="1"/>
    <col min="24" max="24" width="5.33203125" customWidth="1"/>
    <col min="25" max="25" width="19.83203125" customWidth="1"/>
    <col min="26" max="26" width="25.33203125" customWidth="1"/>
    <col min="27" max="27" width="32.33203125" customWidth="1"/>
    <col min="28" max="28" width="4.5" customWidth="1"/>
    <col min="29" max="29" width="39" customWidth="1"/>
    <col min="30" max="30" width="4.83203125" customWidth="1"/>
    <col min="31" max="31" width="16.1640625" customWidth="1"/>
    <col min="34" max="34" width="13.5" customWidth="1"/>
    <col min="35" max="35" width="14.83203125" customWidth="1"/>
    <col min="37" max="37" width="11.6640625" customWidth="1"/>
    <col min="39" max="39" width="16.1640625" customWidth="1"/>
    <col min="40" max="40" width="12.33203125" customWidth="1"/>
    <col min="41" max="41" width="12.6640625" customWidth="1"/>
    <col min="42" max="42" width="12.5" customWidth="1"/>
    <col min="46" max="46" width="12.1640625" customWidth="1"/>
    <col min="47" max="47" width="16" customWidth="1"/>
    <col min="48" max="48" width="15" customWidth="1"/>
    <col min="51" max="51" width="63.6640625" customWidth="1"/>
    <col min="52" max="52" width="4.83203125" customWidth="1"/>
    <col min="53" max="53" width="17.33203125" bestFit="1" customWidth="1"/>
    <col min="54" max="54" width="28.1640625" bestFit="1" customWidth="1"/>
    <col min="55" max="55" width="21.1640625" customWidth="1"/>
    <col min="56" max="56" width="4.83203125" customWidth="1"/>
    <col min="59" max="78" width="5" customWidth="1"/>
    <col min="79" max="79" width="10" customWidth="1"/>
    <col min="80" max="88" width="5" customWidth="1"/>
    <col min="90" max="90" width="4.83203125" customWidth="1"/>
    <col min="91" max="92" width="32" customWidth="1"/>
    <col min="93" max="93" width="44.6640625" customWidth="1"/>
    <col min="99" max="99" width="13" bestFit="1" customWidth="1"/>
    <col min="100" max="100" width="64.6640625" bestFit="1" customWidth="1"/>
  </cols>
  <sheetData>
    <row r="1" spans="1:100" s="2" customFormat="1">
      <c r="A1" s="1" t="s">
        <v>0</v>
      </c>
      <c r="B1" s="1" t="s">
        <v>1</v>
      </c>
      <c r="C1" s="2" t="s">
        <v>287</v>
      </c>
      <c r="D1" s="2" t="s">
        <v>288</v>
      </c>
      <c r="E1" s="2" t="s">
        <v>2</v>
      </c>
      <c r="F1" s="2" t="s">
        <v>3</v>
      </c>
      <c r="G1" s="2" t="s">
        <v>4</v>
      </c>
      <c r="H1" s="2" t="s">
        <v>287</v>
      </c>
      <c r="I1" s="2" t="s">
        <v>289</v>
      </c>
      <c r="J1" s="2" t="s">
        <v>5</v>
      </c>
      <c r="K1" s="2" t="s">
        <v>6</v>
      </c>
      <c r="L1" s="2" t="s">
        <v>4</v>
      </c>
      <c r="M1" s="2" t="s">
        <v>288</v>
      </c>
      <c r="N1" s="2" t="s">
        <v>289</v>
      </c>
      <c r="O1" s="2" t="s">
        <v>7</v>
      </c>
      <c r="P1" s="2" t="s">
        <v>8</v>
      </c>
      <c r="Q1" s="2" t="s">
        <v>4</v>
      </c>
      <c r="R1" s="1" t="s">
        <v>9</v>
      </c>
      <c r="S1" s="2" t="s">
        <v>4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4</v>
      </c>
      <c r="Y1" s="2" t="s">
        <v>14</v>
      </c>
      <c r="Z1" s="2" t="s">
        <v>15</v>
      </c>
      <c r="AA1" s="2" t="s">
        <v>16</v>
      </c>
      <c r="AB1" s="2" t="s">
        <v>4</v>
      </c>
      <c r="AC1" s="1" t="s">
        <v>17</v>
      </c>
      <c r="AD1" s="2" t="s">
        <v>4</v>
      </c>
      <c r="AE1" s="2" t="s">
        <v>18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K1" s="2" t="s">
        <v>24</v>
      </c>
      <c r="AL1" s="2" t="s">
        <v>25</v>
      </c>
      <c r="AM1" s="2" t="s">
        <v>26</v>
      </c>
      <c r="AN1" s="2" t="s">
        <v>27</v>
      </c>
      <c r="AO1" s="2" t="s">
        <v>28</v>
      </c>
      <c r="AP1" s="2" t="s">
        <v>29</v>
      </c>
      <c r="AQ1" s="2" t="s">
        <v>30</v>
      </c>
      <c r="AR1" s="2" t="s">
        <v>31</v>
      </c>
      <c r="AS1" s="2" t="s">
        <v>32</v>
      </c>
      <c r="AT1" s="2" t="s">
        <v>33</v>
      </c>
      <c r="AU1" s="2" t="s">
        <v>34</v>
      </c>
      <c r="AV1" s="2" t="s">
        <v>35</v>
      </c>
      <c r="AW1" s="2" t="s">
        <v>36</v>
      </c>
      <c r="AX1" s="2" t="s">
        <v>37</v>
      </c>
      <c r="AY1" s="2" t="s">
        <v>38</v>
      </c>
      <c r="AZ1" s="2" t="s">
        <v>4</v>
      </c>
      <c r="BA1" s="1" t="s">
        <v>39</v>
      </c>
      <c r="BB1" s="2" t="s">
        <v>40</v>
      </c>
      <c r="BC1" s="1" t="s">
        <v>41</v>
      </c>
      <c r="BD1" s="2" t="s">
        <v>4</v>
      </c>
      <c r="BE1" s="1" t="s">
        <v>42</v>
      </c>
      <c r="BF1" s="1" t="s">
        <v>43</v>
      </c>
      <c r="BG1" s="1" t="s">
        <v>44</v>
      </c>
      <c r="BH1" s="1" t="s">
        <v>45</v>
      </c>
      <c r="BI1" s="1" t="s">
        <v>46</v>
      </c>
      <c r="BJ1" s="1" t="s">
        <v>47</v>
      </c>
      <c r="BK1" s="1" t="s">
        <v>48</v>
      </c>
      <c r="BL1" s="1" t="s">
        <v>49</v>
      </c>
      <c r="BM1" s="1" t="s">
        <v>50</v>
      </c>
      <c r="BN1" s="1" t="s">
        <v>51</v>
      </c>
      <c r="BO1" s="1" t="s">
        <v>52</v>
      </c>
      <c r="BP1" s="1" t="s">
        <v>53</v>
      </c>
      <c r="BQ1" s="1" t="s">
        <v>54</v>
      </c>
      <c r="BR1" s="1" t="s">
        <v>55</v>
      </c>
      <c r="BS1" s="1" t="s">
        <v>56</v>
      </c>
      <c r="BT1" s="1" t="s">
        <v>57</v>
      </c>
      <c r="BU1" s="1" t="s">
        <v>58</v>
      </c>
      <c r="BV1" s="1" t="s">
        <v>59</v>
      </c>
      <c r="BW1" s="1" t="s">
        <v>60</v>
      </c>
      <c r="BX1" s="1" t="s">
        <v>61</v>
      </c>
      <c r="BY1" s="1" t="s">
        <v>62</v>
      </c>
      <c r="BZ1" s="1" t="s">
        <v>63</v>
      </c>
      <c r="CA1" s="1" t="s">
        <v>64</v>
      </c>
      <c r="CB1" s="1" t="s">
        <v>65</v>
      </c>
      <c r="CC1" s="1" t="s">
        <v>66</v>
      </c>
      <c r="CD1" s="1" t="s">
        <v>67</v>
      </c>
      <c r="CE1" s="1" t="s">
        <v>68</v>
      </c>
      <c r="CF1" s="1" t="s">
        <v>69</v>
      </c>
      <c r="CG1" s="1" t="s">
        <v>70</v>
      </c>
      <c r="CH1" s="1" t="s">
        <v>71</v>
      </c>
      <c r="CI1" s="1" t="s">
        <v>72</v>
      </c>
      <c r="CJ1" s="1" t="s">
        <v>73</v>
      </c>
      <c r="CK1" s="1" t="s">
        <v>74</v>
      </c>
      <c r="CL1" s="2" t="s">
        <v>4</v>
      </c>
      <c r="CM1" s="2" t="s">
        <v>75</v>
      </c>
      <c r="CN1" s="2" t="s">
        <v>76</v>
      </c>
      <c r="CO1" s="2" t="s">
        <v>77</v>
      </c>
      <c r="CP1" s="2" t="s">
        <v>78</v>
      </c>
      <c r="CQ1" s="2" t="s">
        <v>79</v>
      </c>
      <c r="CR1" s="2" t="s">
        <v>80</v>
      </c>
      <c r="CS1" s="2" t="s">
        <v>81</v>
      </c>
      <c r="CT1" s="2" t="s">
        <v>82</v>
      </c>
      <c r="CU1" s="2" t="s">
        <v>83</v>
      </c>
      <c r="CV1" s="2" t="s">
        <v>84</v>
      </c>
    </row>
    <row r="2" spans="1:100">
      <c r="A2" s="3" t="s">
        <v>150</v>
      </c>
      <c r="B2" s="7" t="s">
        <v>151</v>
      </c>
      <c r="C2">
        <v>5.6234636527224904</v>
      </c>
      <c r="D2">
        <v>17.791128672511899</v>
      </c>
      <c r="E2">
        <f>-1.66189003659369</f>
        <v>-1.6618900365936899</v>
      </c>
      <c r="F2">
        <v>0.15048983265110499</v>
      </c>
      <c r="G2" t="s">
        <v>4</v>
      </c>
      <c r="H2">
        <v>5.6234636527224904</v>
      </c>
      <c r="I2">
        <v>0.63668974789924304</v>
      </c>
      <c r="J2">
        <v>3.4819683705261602</v>
      </c>
      <c r="K2">
        <v>4.05617265722934E-2</v>
      </c>
      <c r="L2" t="s">
        <v>4</v>
      </c>
      <c r="M2">
        <v>17.791128672511899</v>
      </c>
      <c r="N2">
        <v>0.63668974789924304</v>
      </c>
      <c r="O2">
        <v>5.1438584071198603</v>
      </c>
      <c r="P2">
        <v>1.48631017767061E-3</v>
      </c>
      <c r="Q2" t="s">
        <v>4</v>
      </c>
      <c r="R2" s="4" t="s">
        <v>87</v>
      </c>
      <c r="S2" t="s">
        <v>4</v>
      </c>
      <c r="T2" t="s">
        <v>92</v>
      </c>
      <c r="U2" t="s">
        <v>92</v>
      </c>
      <c r="V2" t="s">
        <v>92</v>
      </c>
      <c r="W2" t="s">
        <v>92</v>
      </c>
      <c r="X2" t="s">
        <v>4</v>
      </c>
      <c r="Y2" t="s">
        <v>92</v>
      </c>
      <c r="Z2" t="s">
        <v>92</v>
      </c>
      <c r="AA2" t="s">
        <v>92</v>
      </c>
      <c r="AB2" t="s">
        <v>4</v>
      </c>
      <c r="AC2" s="3" t="s">
        <v>93</v>
      </c>
      <c r="AD2" t="s">
        <v>4</v>
      </c>
      <c r="AE2" t="s">
        <v>152</v>
      </c>
      <c r="AF2" t="s">
        <v>153</v>
      </c>
      <c r="AG2" t="s">
        <v>154</v>
      </c>
      <c r="AH2" t="s">
        <v>95</v>
      </c>
      <c r="AU2" t="s">
        <v>85</v>
      </c>
      <c r="AV2" t="s">
        <v>155</v>
      </c>
      <c r="AW2" t="s">
        <v>86</v>
      </c>
      <c r="AX2" t="s">
        <v>103</v>
      </c>
      <c r="AY2" t="s">
        <v>106</v>
      </c>
      <c r="AZ2" t="s">
        <v>4</v>
      </c>
      <c r="BA2" s="3" t="s">
        <v>122</v>
      </c>
      <c r="BB2" s="3" t="s">
        <v>122</v>
      </c>
      <c r="BC2" s="3" t="s">
        <v>122</v>
      </c>
      <c r="BD2" t="s">
        <v>4</v>
      </c>
      <c r="BE2" s="3" t="s">
        <v>122</v>
      </c>
      <c r="BF2" s="3" t="s">
        <v>122</v>
      </c>
      <c r="BG2" s="3" t="s">
        <v>122</v>
      </c>
      <c r="BH2" s="3" t="s">
        <v>122</v>
      </c>
      <c r="BI2" s="3" t="s">
        <v>122</v>
      </c>
      <c r="BJ2" s="3" t="s">
        <v>122</v>
      </c>
      <c r="BK2" s="3" t="s">
        <v>122</v>
      </c>
      <c r="BL2" s="3" t="s">
        <v>122</v>
      </c>
      <c r="BM2" s="3" t="s">
        <v>122</v>
      </c>
      <c r="BN2" s="3" t="s">
        <v>122</v>
      </c>
      <c r="BO2" s="3" t="s">
        <v>122</v>
      </c>
      <c r="BP2" s="3" t="s">
        <v>122</v>
      </c>
      <c r="BQ2" s="3" t="s">
        <v>122</v>
      </c>
      <c r="BR2" s="3" t="s">
        <v>122</v>
      </c>
      <c r="BS2" s="3" t="s">
        <v>122</v>
      </c>
      <c r="BT2" s="3" t="s">
        <v>122</v>
      </c>
      <c r="BU2" s="3" t="s">
        <v>122</v>
      </c>
      <c r="BV2" s="3" t="s">
        <v>122</v>
      </c>
      <c r="BW2" s="3" t="s">
        <v>122</v>
      </c>
      <c r="BX2" s="3" t="s">
        <v>122</v>
      </c>
      <c r="BY2" s="3" t="s">
        <v>122</v>
      </c>
      <c r="BZ2" s="3" t="s">
        <v>122</v>
      </c>
      <c r="CA2" s="3" t="s">
        <v>122</v>
      </c>
      <c r="CB2" s="3" t="s">
        <v>122</v>
      </c>
      <c r="CC2" s="3" t="s">
        <v>122</v>
      </c>
      <c r="CD2" s="3" t="s">
        <v>122</v>
      </c>
      <c r="CE2" s="3" t="s">
        <v>122</v>
      </c>
      <c r="CF2" s="3" t="s">
        <v>122</v>
      </c>
      <c r="CG2" s="3" t="s">
        <v>122</v>
      </c>
      <c r="CH2" s="3" t="s">
        <v>122</v>
      </c>
      <c r="CI2" s="3" t="s">
        <v>122</v>
      </c>
      <c r="CJ2" s="3" t="s">
        <v>122</v>
      </c>
      <c r="CK2" s="3" t="s">
        <v>122</v>
      </c>
      <c r="CL2" t="s">
        <v>4</v>
      </c>
      <c r="CM2" s="3" t="s">
        <v>122</v>
      </c>
      <c r="CN2" s="3" t="s">
        <v>122</v>
      </c>
      <c r="CO2" s="3" t="s">
        <v>122</v>
      </c>
      <c r="CP2" t="s">
        <v>88</v>
      </c>
      <c r="CQ2" t="s">
        <v>88</v>
      </c>
      <c r="CR2" t="s">
        <v>88</v>
      </c>
      <c r="CS2" s="6" t="s">
        <v>89</v>
      </c>
      <c r="CT2" t="s">
        <v>90</v>
      </c>
      <c r="CU2" t="s">
        <v>91</v>
      </c>
      <c r="CV2" t="s">
        <v>88</v>
      </c>
    </row>
    <row r="3" spans="1:100">
      <c r="A3" s="3" t="s">
        <v>156</v>
      </c>
      <c r="B3" s="7" t="s">
        <v>151</v>
      </c>
      <c r="C3">
        <v>37.261391251965897</v>
      </c>
      <c r="D3">
        <v>11.887993901048</v>
      </c>
      <c r="E3">
        <v>1.6552619328860501</v>
      </c>
      <c r="F3">
        <v>0.14637485497782099</v>
      </c>
      <c r="G3" t="s">
        <v>4</v>
      </c>
      <c r="H3">
        <v>37.261391251965897</v>
      </c>
      <c r="I3">
        <v>1.9413757151114901</v>
      </c>
      <c r="J3">
        <v>4.30667217151814</v>
      </c>
      <c r="K3">
        <v>8.5013209723882601E-4</v>
      </c>
      <c r="L3" t="s">
        <v>4</v>
      </c>
      <c r="M3">
        <v>11.887993901048</v>
      </c>
      <c r="N3">
        <v>1.9413757151114901</v>
      </c>
      <c r="O3">
        <v>2.6514102386320899</v>
      </c>
      <c r="P3">
        <v>4.88581083899726E-2</v>
      </c>
      <c r="Q3" t="s">
        <v>4</v>
      </c>
      <c r="R3" s="4" t="s">
        <v>87</v>
      </c>
      <c r="S3" t="s">
        <v>4</v>
      </c>
      <c r="T3" t="s">
        <v>92</v>
      </c>
      <c r="U3" t="s">
        <v>92</v>
      </c>
      <c r="V3" t="s">
        <v>92</v>
      </c>
      <c r="W3" t="s">
        <v>92</v>
      </c>
      <c r="X3" t="s">
        <v>4</v>
      </c>
      <c r="Y3" t="s">
        <v>92</v>
      </c>
      <c r="Z3" t="s">
        <v>92</v>
      </c>
      <c r="AA3" t="s">
        <v>92</v>
      </c>
      <c r="AB3" t="s">
        <v>4</v>
      </c>
      <c r="AC3" s="3" t="s">
        <v>93</v>
      </c>
      <c r="AD3" t="s">
        <v>4</v>
      </c>
      <c r="AE3" s="4" t="s">
        <v>107</v>
      </c>
      <c r="AZ3" t="s">
        <v>4</v>
      </c>
      <c r="BA3" s="3" t="s">
        <v>122</v>
      </c>
      <c r="BB3" s="3" t="s">
        <v>122</v>
      </c>
      <c r="BC3" s="3" t="s">
        <v>122</v>
      </c>
      <c r="BD3" t="s">
        <v>4</v>
      </c>
      <c r="BE3" s="3" t="s">
        <v>122</v>
      </c>
      <c r="BF3" s="3" t="s">
        <v>122</v>
      </c>
      <c r="BG3" s="3" t="s">
        <v>122</v>
      </c>
      <c r="BH3" s="3" t="s">
        <v>122</v>
      </c>
      <c r="BI3" s="3" t="s">
        <v>122</v>
      </c>
      <c r="BJ3" s="3" t="s">
        <v>122</v>
      </c>
      <c r="BK3" s="3" t="s">
        <v>122</v>
      </c>
      <c r="BL3" s="3" t="s">
        <v>122</v>
      </c>
      <c r="BM3" s="3" t="s">
        <v>122</v>
      </c>
      <c r="BN3" s="3" t="s">
        <v>122</v>
      </c>
      <c r="BO3" s="3" t="s">
        <v>122</v>
      </c>
      <c r="BP3" s="3" t="s">
        <v>122</v>
      </c>
      <c r="BQ3" s="3" t="s">
        <v>122</v>
      </c>
      <c r="BR3" s="3" t="s">
        <v>122</v>
      </c>
      <c r="BS3" s="3" t="s">
        <v>122</v>
      </c>
      <c r="BT3" s="3" t="s">
        <v>122</v>
      </c>
      <c r="BU3" s="3" t="s">
        <v>122</v>
      </c>
      <c r="BV3" s="3" t="s">
        <v>122</v>
      </c>
      <c r="BW3" s="3" t="s">
        <v>122</v>
      </c>
      <c r="BX3" s="3" t="s">
        <v>122</v>
      </c>
      <c r="BY3" s="3" t="s">
        <v>122</v>
      </c>
      <c r="BZ3" s="3" t="s">
        <v>122</v>
      </c>
      <c r="CA3" s="3" t="s">
        <v>122</v>
      </c>
      <c r="CB3" s="3" t="s">
        <v>122</v>
      </c>
      <c r="CC3" s="3" t="s">
        <v>122</v>
      </c>
      <c r="CD3" s="3" t="s">
        <v>122</v>
      </c>
      <c r="CE3" s="3" t="s">
        <v>122</v>
      </c>
      <c r="CF3" s="3" t="s">
        <v>122</v>
      </c>
      <c r="CG3" s="3" t="s">
        <v>122</v>
      </c>
      <c r="CH3" s="3" t="s">
        <v>122</v>
      </c>
      <c r="CI3" s="3" t="s">
        <v>122</v>
      </c>
      <c r="CJ3" s="3" t="s">
        <v>122</v>
      </c>
      <c r="CK3" s="3" t="s">
        <v>122</v>
      </c>
      <c r="CL3" t="s">
        <v>4</v>
      </c>
      <c r="CM3" s="3" t="s">
        <v>122</v>
      </c>
      <c r="CN3" s="3" t="s">
        <v>122</v>
      </c>
      <c r="CO3" s="3" t="s">
        <v>122</v>
      </c>
      <c r="CP3" t="s">
        <v>88</v>
      </c>
      <c r="CQ3" t="s">
        <v>88</v>
      </c>
      <c r="CR3" t="s">
        <v>88</v>
      </c>
      <c r="CS3" t="s">
        <v>89</v>
      </c>
      <c r="CT3" s="6" t="s">
        <v>90</v>
      </c>
      <c r="CU3" t="s">
        <v>91</v>
      </c>
      <c r="CV3" t="s">
        <v>88</v>
      </c>
    </row>
    <row r="4" spans="1:100">
      <c r="A4" s="3" t="s">
        <v>157</v>
      </c>
      <c r="B4" s="7" t="s">
        <v>151</v>
      </c>
      <c r="C4">
        <v>49.366623167897401</v>
      </c>
      <c r="D4">
        <v>100.66639560571301</v>
      </c>
      <c r="E4">
        <f>-1.02755831274934</f>
        <v>-1.02755831274934</v>
      </c>
      <c r="F4">
        <v>0.120557988269698</v>
      </c>
      <c r="G4" t="s">
        <v>4</v>
      </c>
      <c r="H4">
        <v>49.366623167897401</v>
      </c>
      <c r="I4">
        <v>8.3840747491487004</v>
      </c>
      <c r="J4">
        <v>2.5921901184027698</v>
      </c>
      <c r="K4">
        <v>2.8320049788519602E-4</v>
      </c>
      <c r="L4" t="s">
        <v>4</v>
      </c>
      <c r="M4">
        <v>100.66639560571301</v>
      </c>
      <c r="N4">
        <v>8.3840747491487004</v>
      </c>
      <c r="O4">
        <v>3.61974843115211</v>
      </c>
      <c r="P4" s="5">
        <v>1.47468509223624E-7</v>
      </c>
      <c r="Q4" t="s">
        <v>4</v>
      </c>
      <c r="R4" s="4" t="s">
        <v>87</v>
      </c>
      <c r="S4" t="s">
        <v>4</v>
      </c>
      <c r="T4" t="s">
        <v>92</v>
      </c>
      <c r="U4" t="s">
        <v>92</v>
      </c>
      <c r="V4" t="s">
        <v>92</v>
      </c>
      <c r="W4" t="s">
        <v>92</v>
      </c>
      <c r="X4" t="s">
        <v>4</v>
      </c>
      <c r="Y4" t="s">
        <v>92</v>
      </c>
      <c r="Z4" t="s">
        <v>92</v>
      </c>
      <c r="AA4" t="s">
        <v>92</v>
      </c>
      <c r="AB4" t="s">
        <v>4</v>
      </c>
      <c r="AC4" s="3" t="s">
        <v>158</v>
      </c>
      <c r="AD4" t="s">
        <v>4</v>
      </c>
      <c r="AE4" t="s">
        <v>152</v>
      </c>
      <c r="AF4" t="s">
        <v>94</v>
      </c>
      <c r="AG4" t="s">
        <v>159</v>
      </c>
      <c r="AH4" t="s">
        <v>95</v>
      </c>
      <c r="AU4" t="s">
        <v>85</v>
      </c>
      <c r="AV4" t="s">
        <v>155</v>
      </c>
      <c r="AW4" t="s">
        <v>86</v>
      </c>
      <c r="AX4" t="s">
        <v>103</v>
      </c>
      <c r="AY4" t="s">
        <v>106</v>
      </c>
      <c r="AZ4" t="s">
        <v>4</v>
      </c>
      <c r="BA4" s="3" t="s">
        <v>122</v>
      </c>
      <c r="BB4" s="3" t="s">
        <v>122</v>
      </c>
      <c r="BC4" s="3" t="s">
        <v>122</v>
      </c>
      <c r="BD4" t="s">
        <v>4</v>
      </c>
      <c r="BE4" s="3" t="s">
        <v>122</v>
      </c>
      <c r="BF4" s="3" t="s">
        <v>122</v>
      </c>
      <c r="BG4" s="3" t="s">
        <v>122</v>
      </c>
      <c r="BH4" s="3" t="s">
        <v>122</v>
      </c>
      <c r="BI4" s="3" t="s">
        <v>122</v>
      </c>
      <c r="BJ4" s="3" t="s">
        <v>122</v>
      </c>
      <c r="BK4" s="3" t="s">
        <v>122</v>
      </c>
      <c r="BL4" s="3" t="s">
        <v>122</v>
      </c>
      <c r="BM4" s="3" t="s">
        <v>122</v>
      </c>
      <c r="BN4" s="3" t="s">
        <v>122</v>
      </c>
      <c r="BO4" s="3" t="s">
        <v>122</v>
      </c>
      <c r="BP4" s="3" t="s">
        <v>122</v>
      </c>
      <c r="BQ4" s="3" t="s">
        <v>122</v>
      </c>
      <c r="BR4" s="3" t="s">
        <v>122</v>
      </c>
      <c r="BS4" s="3" t="s">
        <v>122</v>
      </c>
      <c r="BT4" s="3" t="s">
        <v>122</v>
      </c>
      <c r="BU4" s="3" t="s">
        <v>122</v>
      </c>
      <c r="BV4" s="3" t="s">
        <v>122</v>
      </c>
      <c r="BW4" s="3" t="s">
        <v>122</v>
      </c>
      <c r="BX4" s="3" t="s">
        <v>122</v>
      </c>
      <c r="BY4" s="3" t="s">
        <v>122</v>
      </c>
      <c r="BZ4" s="3" t="s">
        <v>122</v>
      </c>
      <c r="CA4" s="3" t="s">
        <v>122</v>
      </c>
      <c r="CB4" s="3" t="s">
        <v>122</v>
      </c>
      <c r="CC4" s="3" t="s">
        <v>122</v>
      </c>
      <c r="CD4" s="3" t="s">
        <v>122</v>
      </c>
      <c r="CE4" s="3" t="s">
        <v>122</v>
      </c>
      <c r="CF4" s="3" t="s">
        <v>122</v>
      </c>
      <c r="CG4" s="3" t="s">
        <v>122</v>
      </c>
      <c r="CH4" s="3" t="s">
        <v>122</v>
      </c>
      <c r="CI4" s="3" t="s">
        <v>122</v>
      </c>
      <c r="CJ4" s="3" t="s">
        <v>122</v>
      </c>
      <c r="CK4" s="3" t="s">
        <v>122</v>
      </c>
      <c r="CL4" t="s">
        <v>4</v>
      </c>
      <c r="CM4" s="3" t="s">
        <v>122</v>
      </c>
      <c r="CN4" s="3" t="s">
        <v>122</v>
      </c>
      <c r="CO4" s="3" t="s">
        <v>122</v>
      </c>
      <c r="CP4" t="s">
        <v>88</v>
      </c>
      <c r="CQ4" t="s">
        <v>88</v>
      </c>
      <c r="CR4" t="s">
        <v>88</v>
      </c>
      <c r="CS4" t="s">
        <v>89</v>
      </c>
      <c r="CT4" t="s">
        <v>90</v>
      </c>
      <c r="CU4" t="s">
        <v>91</v>
      </c>
      <c r="CV4" t="s">
        <v>88</v>
      </c>
    </row>
    <row r="5" spans="1:100">
      <c r="A5" s="3" t="s">
        <v>160</v>
      </c>
      <c r="B5" s="7" t="s">
        <v>151</v>
      </c>
      <c r="C5">
        <v>22.0403029307918</v>
      </c>
      <c r="D5">
        <v>2.8921289539534998</v>
      </c>
      <c r="E5">
        <v>2.9374720052808501</v>
      </c>
      <c r="F5">
        <v>2.6350259845393E-2</v>
      </c>
      <c r="G5" t="s">
        <v>4</v>
      </c>
      <c r="H5">
        <v>22.0403029307918</v>
      </c>
      <c r="I5">
        <v>0</v>
      </c>
      <c r="J5">
        <v>6.4090616157878602</v>
      </c>
      <c r="K5">
        <v>1.6510976511124E-4</v>
      </c>
      <c r="L5" t="s">
        <v>4</v>
      </c>
      <c r="M5">
        <v>2.8921289539534998</v>
      </c>
      <c r="N5">
        <v>0</v>
      </c>
      <c r="O5">
        <v>3.4715896105070101</v>
      </c>
      <c r="P5">
        <v>5.8778492565981798E-2</v>
      </c>
      <c r="Q5" t="s">
        <v>4</v>
      </c>
      <c r="R5" s="4" t="s">
        <v>87</v>
      </c>
      <c r="S5" t="s">
        <v>4</v>
      </c>
      <c r="T5" t="s">
        <v>92</v>
      </c>
      <c r="U5" t="s">
        <v>92</v>
      </c>
      <c r="V5" t="s">
        <v>92</v>
      </c>
      <c r="W5" t="s">
        <v>92</v>
      </c>
      <c r="X5" t="s">
        <v>4</v>
      </c>
      <c r="Y5" t="s">
        <v>92</v>
      </c>
      <c r="Z5" t="s">
        <v>92</v>
      </c>
      <c r="AA5" t="s">
        <v>92</v>
      </c>
      <c r="AB5" t="s">
        <v>4</v>
      </c>
      <c r="AC5" s="3" t="s">
        <v>93</v>
      </c>
      <c r="AD5" t="s">
        <v>4</v>
      </c>
      <c r="AE5" s="4" t="s">
        <v>107</v>
      </c>
      <c r="AZ5" t="s">
        <v>4</v>
      </c>
      <c r="BA5" s="3" t="s">
        <v>122</v>
      </c>
      <c r="BB5" s="3" t="s">
        <v>122</v>
      </c>
      <c r="BC5" s="3" t="s">
        <v>122</v>
      </c>
      <c r="BD5" t="s">
        <v>4</v>
      </c>
      <c r="BE5" s="3" t="s">
        <v>122</v>
      </c>
      <c r="BF5" s="3" t="s">
        <v>122</v>
      </c>
      <c r="BG5" s="3" t="s">
        <v>122</v>
      </c>
      <c r="BH5" s="3" t="s">
        <v>122</v>
      </c>
      <c r="BI5" s="3" t="s">
        <v>122</v>
      </c>
      <c r="BJ5" s="3" t="s">
        <v>122</v>
      </c>
      <c r="BK5" s="3" t="s">
        <v>122</v>
      </c>
      <c r="BL5" s="3" t="s">
        <v>122</v>
      </c>
      <c r="BM5" s="3" t="s">
        <v>122</v>
      </c>
      <c r="BN5" s="3" t="s">
        <v>122</v>
      </c>
      <c r="BO5" s="3" t="s">
        <v>122</v>
      </c>
      <c r="BP5" s="3" t="s">
        <v>122</v>
      </c>
      <c r="BQ5" s="3" t="s">
        <v>122</v>
      </c>
      <c r="BR5" s="3" t="s">
        <v>122</v>
      </c>
      <c r="BS5" s="3" t="s">
        <v>122</v>
      </c>
      <c r="BT5" s="3" t="s">
        <v>122</v>
      </c>
      <c r="BU5" s="3" t="s">
        <v>122</v>
      </c>
      <c r="BV5" s="3" t="s">
        <v>122</v>
      </c>
      <c r="BW5" s="3" t="s">
        <v>122</v>
      </c>
      <c r="BX5" s="3" t="s">
        <v>122</v>
      </c>
      <c r="BY5" s="3" t="s">
        <v>122</v>
      </c>
      <c r="BZ5" s="3" t="s">
        <v>122</v>
      </c>
      <c r="CA5" s="3" t="s">
        <v>122</v>
      </c>
      <c r="CB5" s="3" t="s">
        <v>122</v>
      </c>
      <c r="CC5" s="3" t="s">
        <v>122</v>
      </c>
      <c r="CD5" s="3" t="s">
        <v>122</v>
      </c>
      <c r="CE5" s="3" t="s">
        <v>122</v>
      </c>
      <c r="CF5" s="3" t="s">
        <v>122</v>
      </c>
      <c r="CG5" s="3" t="s">
        <v>122</v>
      </c>
      <c r="CH5" s="3" t="s">
        <v>122</v>
      </c>
      <c r="CI5" s="3" t="s">
        <v>122</v>
      </c>
      <c r="CJ5" s="3" t="s">
        <v>122</v>
      </c>
      <c r="CK5" s="3" t="s">
        <v>122</v>
      </c>
      <c r="CL5" t="s">
        <v>4</v>
      </c>
      <c r="CM5" s="3" t="s">
        <v>122</v>
      </c>
      <c r="CN5" s="3" t="s">
        <v>122</v>
      </c>
      <c r="CO5" s="3" t="s">
        <v>122</v>
      </c>
      <c r="CP5" s="6">
        <v>214</v>
      </c>
      <c r="CQ5" t="s">
        <v>88</v>
      </c>
      <c r="CR5" t="s">
        <v>88</v>
      </c>
      <c r="CS5" t="s">
        <v>89</v>
      </c>
      <c r="CT5" t="s">
        <v>88</v>
      </c>
      <c r="CU5" t="s">
        <v>91</v>
      </c>
      <c r="CV5" t="s">
        <v>88</v>
      </c>
    </row>
    <row r="6" spans="1:100">
      <c r="A6" s="3" t="s">
        <v>161</v>
      </c>
      <c r="B6" s="7" t="s">
        <v>151</v>
      </c>
      <c r="C6">
        <v>60.525291506412799</v>
      </c>
      <c r="D6">
        <v>15.200207207798099</v>
      </c>
      <c r="E6">
        <v>1.9932622765900101</v>
      </c>
      <c r="F6">
        <v>2.1801568812045501E-2</v>
      </c>
      <c r="G6" t="s">
        <v>4</v>
      </c>
      <c r="H6">
        <v>60.525291506412799</v>
      </c>
      <c r="I6">
        <v>9.7310357211528302</v>
      </c>
      <c r="J6">
        <v>2.6698628154441901</v>
      </c>
      <c r="K6">
        <v>2.20480835645791E-3</v>
      </c>
      <c r="L6" t="s">
        <v>4</v>
      </c>
      <c r="M6">
        <v>15.200207207798099</v>
      </c>
      <c r="N6">
        <v>9.7310357211528302</v>
      </c>
      <c r="O6">
        <v>0.67660053885418003</v>
      </c>
      <c r="P6">
        <v>0.50403140803591995</v>
      </c>
      <c r="Q6" t="s">
        <v>4</v>
      </c>
      <c r="R6" s="4" t="s">
        <v>87</v>
      </c>
      <c r="S6" t="s">
        <v>4</v>
      </c>
      <c r="T6" t="s">
        <v>92</v>
      </c>
      <c r="U6" t="s">
        <v>92</v>
      </c>
      <c r="V6" t="s">
        <v>92</v>
      </c>
      <c r="W6" t="s">
        <v>92</v>
      </c>
      <c r="X6" t="s">
        <v>4</v>
      </c>
      <c r="Y6" t="s">
        <v>92</v>
      </c>
      <c r="Z6" t="s">
        <v>92</v>
      </c>
      <c r="AA6" t="s">
        <v>92</v>
      </c>
      <c r="AB6" t="s">
        <v>4</v>
      </c>
      <c r="AC6" s="3" t="s">
        <v>93</v>
      </c>
      <c r="AD6" t="s">
        <v>4</v>
      </c>
      <c r="AE6" s="4" t="s">
        <v>107</v>
      </c>
      <c r="AZ6" t="s">
        <v>4</v>
      </c>
      <c r="BA6" s="3" t="s">
        <v>122</v>
      </c>
      <c r="BB6" s="3" t="s">
        <v>122</v>
      </c>
      <c r="BC6" s="3" t="s">
        <v>122</v>
      </c>
      <c r="BD6" t="s">
        <v>4</v>
      </c>
      <c r="BE6" s="3" t="s">
        <v>122</v>
      </c>
      <c r="BF6" s="3" t="s">
        <v>122</v>
      </c>
      <c r="BG6" s="3" t="s">
        <v>122</v>
      </c>
      <c r="BH6" s="3" t="s">
        <v>122</v>
      </c>
      <c r="BI6" s="3" t="s">
        <v>122</v>
      </c>
      <c r="BJ6" s="3" t="s">
        <v>122</v>
      </c>
      <c r="BK6" s="3" t="s">
        <v>122</v>
      </c>
      <c r="BL6" s="3" t="s">
        <v>122</v>
      </c>
      <c r="BM6" s="3" t="s">
        <v>122</v>
      </c>
      <c r="BN6" s="3" t="s">
        <v>122</v>
      </c>
      <c r="BO6" s="3" t="s">
        <v>122</v>
      </c>
      <c r="BP6" s="3" t="s">
        <v>122</v>
      </c>
      <c r="BQ6" s="3" t="s">
        <v>122</v>
      </c>
      <c r="BR6" s="3" t="s">
        <v>122</v>
      </c>
      <c r="BS6" s="3" t="s">
        <v>122</v>
      </c>
      <c r="BT6" s="3" t="s">
        <v>122</v>
      </c>
      <c r="BU6" s="3" t="s">
        <v>122</v>
      </c>
      <c r="BV6" s="3" t="s">
        <v>122</v>
      </c>
      <c r="BW6" s="3" t="s">
        <v>122</v>
      </c>
      <c r="BX6" s="3" t="s">
        <v>122</v>
      </c>
      <c r="BY6" s="3" t="s">
        <v>122</v>
      </c>
      <c r="BZ6" s="3" t="s">
        <v>122</v>
      </c>
      <c r="CA6" s="3" t="s">
        <v>122</v>
      </c>
      <c r="CB6" s="3" t="s">
        <v>122</v>
      </c>
      <c r="CC6" s="3" t="s">
        <v>122</v>
      </c>
      <c r="CD6" s="3" t="s">
        <v>122</v>
      </c>
      <c r="CE6" s="3" t="s">
        <v>122</v>
      </c>
      <c r="CF6" s="3" t="s">
        <v>122</v>
      </c>
      <c r="CG6" s="3" t="s">
        <v>122</v>
      </c>
      <c r="CH6" s="3" t="s">
        <v>122</v>
      </c>
      <c r="CI6" s="3" t="s">
        <v>122</v>
      </c>
      <c r="CJ6" s="3" t="s">
        <v>122</v>
      </c>
      <c r="CK6" s="3" t="s">
        <v>122</v>
      </c>
      <c r="CL6" t="s">
        <v>4</v>
      </c>
      <c r="CM6" s="3" t="s">
        <v>122</v>
      </c>
      <c r="CN6" s="3" t="s">
        <v>122</v>
      </c>
      <c r="CO6" s="3" t="s">
        <v>122</v>
      </c>
      <c r="CP6" s="6">
        <v>392</v>
      </c>
      <c r="CQ6" t="s">
        <v>88</v>
      </c>
      <c r="CR6" t="s">
        <v>88</v>
      </c>
      <c r="CS6" t="s">
        <v>89</v>
      </c>
      <c r="CT6" t="s">
        <v>88</v>
      </c>
      <c r="CU6" t="s">
        <v>91</v>
      </c>
      <c r="CV6" t="s">
        <v>88</v>
      </c>
    </row>
    <row r="7" spans="1:100">
      <c r="A7" s="3" t="s">
        <v>162</v>
      </c>
      <c r="B7" s="7" t="s">
        <v>151</v>
      </c>
      <c r="C7">
        <v>36.263581566536899</v>
      </c>
      <c r="D7">
        <v>5.6957670192500798</v>
      </c>
      <c r="E7">
        <v>2.6725998165856502</v>
      </c>
      <c r="F7">
        <v>8.9034195909525201E-4</v>
      </c>
      <c r="G7" t="s">
        <v>4</v>
      </c>
      <c r="H7">
        <v>36.263581566536899</v>
      </c>
      <c r="I7">
        <v>2.4252098222896601</v>
      </c>
      <c r="J7">
        <v>3.9583010397842102</v>
      </c>
      <c r="K7" s="5">
        <v>4.4942420611699303E-5</v>
      </c>
      <c r="L7" t="s">
        <v>4</v>
      </c>
      <c r="M7">
        <v>5.6957670192500798</v>
      </c>
      <c r="N7">
        <v>2.4252098222896601</v>
      </c>
      <c r="O7">
        <v>1.2857012231985601</v>
      </c>
      <c r="P7">
        <v>0.25257819149490701</v>
      </c>
      <c r="Q7" t="s">
        <v>4</v>
      </c>
      <c r="R7" s="4" t="s">
        <v>87</v>
      </c>
      <c r="S7" t="s">
        <v>4</v>
      </c>
      <c r="T7" t="s">
        <v>92</v>
      </c>
      <c r="U7" t="s">
        <v>92</v>
      </c>
      <c r="V7" t="s">
        <v>92</v>
      </c>
      <c r="W7" t="s">
        <v>92</v>
      </c>
      <c r="X7" t="s">
        <v>4</v>
      </c>
      <c r="Y7" t="s">
        <v>92</v>
      </c>
      <c r="Z7" t="s">
        <v>92</v>
      </c>
      <c r="AA7" t="s">
        <v>92</v>
      </c>
      <c r="AB7" t="s">
        <v>4</v>
      </c>
      <c r="AC7" s="3" t="s">
        <v>93</v>
      </c>
      <c r="AD7" t="s">
        <v>4</v>
      </c>
      <c r="AE7" s="4" t="s">
        <v>107</v>
      </c>
      <c r="AZ7" t="s">
        <v>4</v>
      </c>
      <c r="BA7" s="3" t="s">
        <v>122</v>
      </c>
      <c r="BB7" s="3" t="s">
        <v>122</v>
      </c>
      <c r="BC7" s="3" t="s">
        <v>122</v>
      </c>
      <c r="BD7" t="s">
        <v>4</v>
      </c>
      <c r="BE7" s="3" t="s">
        <v>122</v>
      </c>
      <c r="BF7" s="3" t="s">
        <v>122</v>
      </c>
      <c r="BG7" s="3" t="s">
        <v>122</v>
      </c>
      <c r="BH7" s="3" t="s">
        <v>122</v>
      </c>
      <c r="BI7" s="3" t="s">
        <v>122</v>
      </c>
      <c r="BJ7" s="3" t="s">
        <v>122</v>
      </c>
      <c r="BK7" s="3" t="s">
        <v>122</v>
      </c>
      <c r="BL7" s="3" t="s">
        <v>122</v>
      </c>
      <c r="BM7" s="3" t="s">
        <v>122</v>
      </c>
      <c r="BN7" s="3" t="s">
        <v>122</v>
      </c>
      <c r="BO7" s="3" t="s">
        <v>122</v>
      </c>
      <c r="BP7" s="3" t="s">
        <v>122</v>
      </c>
      <c r="BQ7" s="3" t="s">
        <v>122</v>
      </c>
      <c r="BR7" s="3" t="s">
        <v>122</v>
      </c>
      <c r="BS7" s="3" t="s">
        <v>122</v>
      </c>
      <c r="BT7" s="3" t="s">
        <v>122</v>
      </c>
      <c r="BU7" s="3" t="s">
        <v>122</v>
      </c>
      <c r="BV7" s="3" t="s">
        <v>122</v>
      </c>
      <c r="BW7" s="3" t="s">
        <v>122</v>
      </c>
      <c r="BX7" s="3" t="s">
        <v>122</v>
      </c>
      <c r="BY7" s="3" t="s">
        <v>122</v>
      </c>
      <c r="BZ7" s="3" t="s">
        <v>122</v>
      </c>
      <c r="CA7" s="3" t="s">
        <v>122</v>
      </c>
      <c r="CB7" s="3" t="s">
        <v>122</v>
      </c>
      <c r="CC7" s="3" t="s">
        <v>122</v>
      </c>
      <c r="CD7" s="3" t="s">
        <v>122</v>
      </c>
      <c r="CE7" s="3" t="s">
        <v>122</v>
      </c>
      <c r="CF7" s="3" t="s">
        <v>122</v>
      </c>
      <c r="CG7" s="3" t="s">
        <v>122</v>
      </c>
      <c r="CH7" s="3" t="s">
        <v>122</v>
      </c>
      <c r="CI7" s="3" t="s">
        <v>122</v>
      </c>
      <c r="CJ7" s="3" t="s">
        <v>122</v>
      </c>
      <c r="CK7" s="3" t="s">
        <v>122</v>
      </c>
      <c r="CL7" t="s">
        <v>4</v>
      </c>
      <c r="CM7" s="3" t="s">
        <v>122</v>
      </c>
      <c r="CN7" s="3" t="s">
        <v>122</v>
      </c>
      <c r="CO7" s="3" t="s">
        <v>122</v>
      </c>
      <c r="CP7">
        <v>99</v>
      </c>
      <c r="CQ7" t="s">
        <v>88</v>
      </c>
      <c r="CR7" t="s">
        <v>88</v>
      </c>
      <c r="CS7" t="s">
        <v>89</v>
      </c>
      <c r="CT7" t="s">
        <v>88</v>
      </c>
      <c r="CU7" t="s">
        <v>91</v>
      </c>
      <c r="CV7" t="s">
        <v>88</v>
      </c>
    </row>
    <row r="8" spans="1:100">
      <c r="A8" s="3" t="s">
        <v>163</v>
      </c>
      <c r="B8" s="7" t="s">
        <v>151</v>
      </c>
      <c r="C8">
        <v>28.741159752307599</v>
      </c>
      <c r="D8">
        <v>223.67073724398199</v>
      </c>
      <c r="E8">
        <f>-2.95525179289316</f>
        <v>-2.9552517928931601</v>
      </c>
      <c r="F8" s="5">
        <v>1.02739799602666E-9</v>
      </c>
      <c r="G8" t="s">
        <v>4</v>
      </c>
      <c r="H8">
        <v>28.741159752307599</v>
      </c>
      <c r="I8">
        <v>21.484177959441201</v>
      </c>
      <c r="J8">
        <v>0.44559862348920898</v>
      </c>
      <c r="K8">
        <v>0.44787765166099103</v>
      </c>
      <c r="L8" t="s">
        <v>4</v>
      </c>
      <c r="M8">
        <v>223.67073724398199</v>
      </c>
      <c r="N8">
        <v>21.484177959441201</v>
      </c>
      <c r="O8">
        <v>3.4008504163823599</v>
      </c>
      <c r="P8" s="5">
        <v>1.18178954992703E-11</v>
      </c>
      <c r="Q8" t="s">
        <v>4</v>
      </c>
      <c r="R8" s="4" t="s">
        <v>87</v>
      </c>
      <c r="S8" t="s">
        <v>4</v>
      </c>
      <c r="T8" t="s">
        <v>92</v>
      </c>
      <c r="U8" t="s">
        <v>92</v>
      </c>
      <c r="V8" t="s">
        <v>92</v>
      </c>
      <c r="W8" t="s">
        <v>92</v>
      </c>
      <c r="X8" t="s">
        <v>4</v>
      </c>
      <c r="Y8" t="s">
        <v>92</v>
      </c>
      <c r="Z8" t="s">
        <v>92</v>
      </c>
      <c r="AA8" t="s">
        <v>92</v>
      </c>
      <c r="AB8" t="s">
        <v>4</v>
      </c>
      <c r="AC8" s="3" t="s">
        <v>93</v>
      </c>
      <c r="AD8" t="s">
        <v>4</v>
      </c>
      <c r="AE8" s="4" t="s">
        <v>107</v>
      </c>
      <c r="AZ8" t="s">
        <v>4</v>
      </c>
      <c r="BA8" s="3" t="s">
        <v>122</v>
      </c>
      <c r="BB8" s="3" t="s">
        <v>122</v>
      </c>
      <c r="BC8" s="3" t="s">
        <v>122</v>
      </c>
      <c r="BD8" t="s">
        <v>4</v>
      </c>
      <c r="BE8" s="3" t="s">
        <v>122</v>
      </c>
      <c r="BF8" s="3" t="s">
        <v>122</v>
      </c>
      <c r="BG8" s="3" t="s">
        <v>122</v>
      </c>
      <c r="BH8" s="3" t="s">
        <v>122</v>
      </c>
      <c r="BI8" s="3" t="s">
        <v>122</v>
      </c>
      <c r="BJ8" s="3" t="s">
        <v>122</v>
      </c>
      <c r="BK8" s="3" t="s">
        <v>122</v>
      </c>
      <c r="BL8" s="3" t="s">
        <v>122</v>
      </c>
      <c r="BM8" s="3" t="s">
        <v>122</v>
      </c>
      <c r="BN8" s="3" t="s">
        <v>122</v>
      </c>
      <c r="BO8" s="3" t="s">
        <v>122</v>
      </c>
      <c r="BP8" s="3" t="s">
        <v>122</v>
      </c>
      <c r="BQ8" s="3" t="s">
        <v>122</v>
      </c>
      <c r="BR8" s="3" t="s">
        <v>122</v>
      </c>
      <c r="BS8" s="3" t="s">
        <v>122</v>
      </c>
      <c r="BT8" s="3" t="s">
        <v>122</v>
      </c>
      <c r="BU8" s="3" t="s">
        <v>122</v>
      </c>
      <c r="BV8" s="3" t="s">
        <v>122</v>
      </c>
      <c r="BW8" s="3" t="s">
        <v>122</v>
      </c>
      <c r="BX8" s="3" t="s">
        <v>122</v>
      </c>
      <c r="BY8" s="3" t="s">
        <v>122</v>
      </c>
      <c r="BZ8" s="3" t="s">
        <v>122</v>
      </c>
      <c r="CA8" s="3" t="s">
        <v>122</v>
      </c>
      <c r="CB8" s="3" t="s">
        <v>122</v>
      </c>
      <c r="CC8" s="3" t="s">
        <v>122</v>
      </c>
      <c r="CD8" s="3" t="s">
        <v>122</v>
      </c>
      <c r="CE8" s="3" t="s">
        <v>122</v>
      </c>
      <c r="CF8" s="3" t="s">
        <v>122</v>
      </c>
      <c r="CG8" s="3" t="s">
        <v>122</v>
      </c>
      <c r="CH8" s="3" t="s">
        <v>122</v>
      </c>
      <c r="CI8" s="3" t="s">
        <v>122</v>
      </c>
      <c r="CJ8" s="3" t="s">
        <v>122</v>
      </c>
      <c r="CK8" s="3" t="s">
        <v>122</v>
      </c>
      <c r="CL8" t="s">
        <v>4</v>
      </c>
      <c r="CM8" s="3" t="s">
        <v>122</v>
      </c>
      <c r="CN8" s="3" t="s">
        <v>122</v>
      </c>
      <c r="CO8" s="3" t="s">
        <v>122</v>
      </c>
      <c r="CP8" t="s">
        <v>88</v>
      </c>
      <c r="CQ8">
        <v>184</v>
      </c>
      <c r="CR8" t="s">
        <v>88</v>
      </c>
      <c r="CS8" t="s">
        <v>88</v>
      </c>
      <c r="CT8" t="s">
        <v>90</v>
      </c>
      <c r="CU8" t="s">
        <v>91</v>
      </c>
      <c r="CV8" t="s">
        <v>88</v>
      </c>
    </row>
    <row r="9" spans="1:100">
      <c r="A9" s="3" t="s">
        <v>164</v>
      </c>
      <c r="B9" s="7" t="s">
        <v>151</v>
      </c>
      <c r="C9">
        <v>48.605997203706501</v>
      </c>
      <c r="D9">
        <v>345.01483292647202</v>
      </c>
      <c r="E9">
        <f>-2.82453712490058</f>
        <v>-2.82453712490058</v>
      </c>
      <c r="F9" s="5">
        <v>2.9372909143846001E-10</v>
      </c>
      <c r="G9" t="s">
        <v>4</v>
      </c>
      <c r="H9">
        <v>48.605997203706501</v>
      </c>
      <c r="I9">
        <v>21.538184938941701</v>
      </c>
      <c r="J9">
        <v>1.2189682927896699</v>
      </c>
      <c r="K9">
        <v>1.92763573064029E-2</v>
      </c>
      <c r="L9" t="s">
        <v>4</v>
      </c>
      <c r="M9">
        <v>345.01483292647202</v>
      </c>
      <c r="N9">
        <v>21.538184938941701</v>
      </c>
      <c r="O9">
        <v>4.0435054176902598</v>
      </c>
      <c r="P9" s="5">
        <v>1.8386628848206599E-17</v>
      </c>
      <c r="Q9" t="s">
        <v>4</v>
      </c>
      <c r="R9" s="4" t="s">
        <v>87</v>
      </c>
      <c r="S9" t="s">
        <v>4</v>
      </c>
      <c r="T9" t="s">
        <v>92</v>
      </c>
      <c r="U9" t="s">
        <v>92</v>
      </c>
      <c r="V9" t="s">
        <v>92</v>
      </c>
      <c r="W9" t="s">
        <v>92</v>
      </c>
      <c r="X9" t="s">
        <v>4</v>
      </c>
      <c r="Y9" t="s">
        <v>92</v>
      </c>
      <c r="Z9" t="s">
        <v>92</v>
      </c>
      <c r="AA9" t="s">
        <v>92</v>
      </c>
      <c r="AB9" t="s">
        <v>4</v>
      </c>
      <c r="AC9" s="3" t="s">
        <v>93</v>
      </c>
      <c r="AD9" t="s">
        <v>4</v>
      </c>
      <c r="AE9" t="s">
        <v>135</v>
      </c>
      <c r="AF9" t="s">
        <v>165</v>
      </c>
      <c r="AG9" t="s">
        <v>166</v>
      </c>
      <c r="AH9" t="s">
        <v>85</v>
      </c>
      <c r="AI9" t="s">
        <v>136</v>
      </c>
      <c r="AJ9" t="s">
        <v>137</v>
      </c>
      <c r="AU9" t="s">
        <v>85</v>
      </c>
      <c r="AV9" t="s">
        <v>138</v>
      </c>
      <c r="AW9" t="s">
        <v>86</v>
      </c>
      <c r="AX9" t="s">
        <v>139</v>
      </c>
      <c r="AY9" t="s">
        <v>140</v>
      </c>
      <c r="AZ9" t="s">
        <v>4</v>
      </c>
      <c r="BA9" s="3" t="s">
        <v>122</v>
      </c>
      <c r="BB9" s="3" t="s">
        <v>122</v>
      </c>
      <c r="BC9" s="3" t="s">
        <v>122</v>
      </c>
      <c r="BD9" t="s">
        <v>4</v>
      </c>
      <c r="BE9" s="3" t="s">
        <v>122</v>
      </c>
      <c r="BF9" s="3" t="s">
        <v>122</v>
      </c>
      <c r="BG9" s="3" t="s">
        <v>122</v>
      </c>
      <c r="BH9" s="3" t="s">
        <v>122</v>
      </c>
      <c r="BI9" s="3" t="s">
        <v>122</v>
      </c>
      <c r="BJ9" s="3" t="s">
        <v>122</v>
      </c>
      <c r="BK9" s="3" t="s">
        <v>122</v>
      </c>
      <c r="BL9" s="3" t="s">
        <v>122</v>
      </c>
      <c r="BM9" s="3" t="s">
        <v>122</v>
      </c>
      <c r="BN9" s="3" t="s">
        <v>122</v>
      </c>
      <c r="BO9" s="3" t="s">
        <v>122</v>
      </c>
      <c r="BP9" s="3" t="s">
        <v>122</v>
      </c>
      <c r="BQ9" s="3" t="s">
        <v>122</v>
      </c>
      <c r="BR9" s="3" t="s">
        <v>122</v>
      </c>
      <c r="BS9" s="3" t="s">
        <v>122</v>
      </c>
      <c r="BT9" s="3" t="s">
        <v>122</v>
      </c>
      <c r="BU9" s="3" t="s">
        <v>122</v>
      </c>
      <c r="BV9" s="3" t="s">
        <v>122</v>
      </c>
      <c r="BW9" s="3" t="s">
        <v>122</v>
      </c>
      <c r="BX9" s="3" t="s">
        <v>122</v>
      </c>
      <c r="BY9" s="3" t="s">
        <v>122</v>
      </c>
      <c r="BZ9" s="3" t="s">
        <v>122</v>
      </c>
      <c r="CA9" s="3" t="s">
        <v>122</v>
      </c>
      <c r="CB9" s="3" t="s">
        <v>122</v>
      </c>
      <c r="CC9" s="3" t="s">
        <v>122</v>
      </c>
      <c r="CD9" s="3" t="s">
        <v>122</v>
      </c>
      <c r="CE9" s="3" t="s">
        <v>122</v>
      </c>
      <c r="CF9" s="3" t="s">
        <v>122</v>
      </c>
      <c r="CG9" s="3" t="s">
        <v>122</v>
      </c>
      <c r="CH9" s="3" t="s">
        <v>122</v>
      </c>
      <c r="CI9" s="3" t="s">
        <v>122</v>
      </c>
      <c r="CJ9" s="3" t="s">
        <v>122</v>
      </c>
      <c r="CK9" s="3" t="s">
        <v>122</v>
      </c>
      <c r="CL9" t="s">
        <v>4</v>
      </c>
      <c r="CM9" s="3" t="s">
        <v>122</v>
      </c>
      <c r="CN9" s="3" t="s">
        <v>122</v>
      </c>
      <c r="CO9" s="3" t="s">
        <v>122</v>
      </c>
      <c r="CP9" t="s">
        <v>88</v>
      </c>
      <c r="CQ9">
        <v>47</v>
      </c>
      <c r="CR9" t="s">
        <v>88</v>
      </c>
      <c r="CS9" s="6" t="s">
        <v>89</v>
      </c>
      <c r="CT9" t="s">
        <v>90</v>
      </c>
      <c r="CU9" t="s">
        <v>91</v>
      </c>
      <c r="CV9" t="s">
        <v>88</v>
      </c>
    </row>
    <row r="10" spans="1:100">
      <c r="A10" s="3" t="s">
        <v>167</v>
      </c>
      <c r="B10" s="7" t="s">
        <v>151</v>
      </c>
      <c r="C10">
        <v>1592.7107576287499</v>
      </c>
      <c r="D10">
        <v>12520.9622297809</v>
      </c>
      <c r="E10">
        <f>-2.97468727414986</f>
        <v>-2.97468727414986</v>
      </c>
      <c r="F10" s="5">
        <v>4.7455189150720096E-13</v>
      </c>
      <c r="G10" t="s">
        <v>4</v>
      </c>
      <c r="H10">
        <v>1592.7107576287499</v>
      </c>
      <c r="I10">
        <v>2811.3009361566301</v>
      </c>
      <c r="J10">
        <f>0.819091704688141</f>
        <v>0.81909170468814096</v>
      </c>
      <c r="K10">
        <v>5.9997856636258902E-2</v>
      </c>
      <c r="L10" t="s">
        <v>4</v>
      </c>
      <c r="M10">
        <v>12520.9622297809</v>
      </c>
      <c r="N10">
        <v>2811.3009361566301</v>
      </c>
      <c r="O10">
        <v>2.1555955694617199</v>
      </c>
      <c r="P10" s="5">
        <v>1.15261375850431E-7</v>
      </c>
      <c r="Q10" t="s">
        <v>4</v>
      </c>
      <c r="R10" s="4" t="s">
        <v>87</v>
      </c>
      <c r="S10" t="s">
        <v>4</v>
      </c>
      <c r="T10" t="s">
        <v>92</v>
      </c>
      <c r="U10" t="s">
        <v>92</v>
      </c>
      <c r="V10" t="s">
        <v>92</v>
      </c>
      <c r="W10" t="s">
        <v>92</v>
      </c>
      <c r="X10" t="s">
        <v>4</v>
      </c>
      <c r="Y10" t="s">
        <v>92</v>
      </c>
      <c r="Z10" t="s">
        <v>92</v>
      </c>
      <c r="AA10" t="s">
        <v>92</v>
      </c>
      <c r="AB10" t="s">
        <v>4</v>
      </c>
      <c r="AC10" s="3" t="s">
        <v>93</v>
      </c>
      <c r="AD10" t="s">
        <v>4</v>
      </c>
      <c r="AE10" s="4" t="s">
        <v>107</v>
      </c>
      <c r="AZ10" t="s">
        <v>4</v>
      </c>
      <c r="BA10" s="3" t="s">
        <v>122</v>
      </c>
      <c r="BB10" s="3" t="s">
        <v>122</v>
      </c>
      <c r="BC10" s="3" t="s">
        <v>122</v>
      </c>
      <c r="BD10" t="s">
        <v>4</v>
      </c>
      <c r="BE10" s="3" t="s">
        <v>122</v>
      </c>
      <c r="BF10" s="3" t="s">
        <v>122</v>
      </c>
      <c r="BG10" s="3" t="s">
        <v>122</v>
      </c>
      <c r="BH10" s="3" t="s">
        <v>122</v>
      </c>
      <c r="BI10" s="3" t="s">
        <v>122</v>
      </c>
      <c r="BJ10" s="3" t="s">
        <v>122</v>
      </c>
      <c r="BK10" s="3" t="s">
        <v>122</v>
      </c>
      <c r="BL10" s="3" t="s">
        <v>122</v>
      </c>
      <c r="BM10" s="3" t="s">
        <v>122</v>
      </c>
      <c r="BN10" s="3" t="s">
        <v>122</v>
      </c>
      <c r="BO10" s="3" t="s">
        <v>122</v>
      </c>
      <c r="BP10" s="3" t="s">
        <v>122</v>
      </c>
      <c r="BQ10" s="3" t="s">
        <v>122</v>
      </c>
      <c r="BR10" s="3" t="s">
        <v>122</v>
      </c>
      <c r="BS10" s="3" t="s">
        <v>122</v>
      </c>
      <c r="BT10" s="3" t="s">
        <v>122</v>
      </c>
      <c r="BU10" s="3" t="s">
        <v>122</v>
      </c>
      <c r="BV10" s="3" t="s">
        <v>122</v>
      </c>
      <c r="BW10" s="3" t="s">
        <v>122</v>
      </c>
      <c r="BX10" s="3" t="s">
        <v>122</v>
      </c>
      <c r="BY10" s="3" t="s">
        <v>122</v>
      </c>
      <c r="BZ10" s="3" t="s">
        <v>122</v>
      </c>
      <c r="CA10" s="3" t="s">
        <v>122</v>
      </c>
      <c r="CB10" s="3" t="s">
        <v>122</v>
      </c>
      <c r="CC10" s="3" t="s">
        <v>122</v>
      </c>
      <c r="CD10" s="3" t="s">
        <v>122</v>
      </c>
      <c r="CE10" s="3" t="s">
        <v>122</v>
      </c>
      <c r="CF10" s="3" t="s">
        <v>122</v>
      </c>
      <c r="CG10" s="3" t="s">
        <v>122</v>
      </c>
      <c r="CH10" s="3" t="s">
        <v>122</v>
      </c>
      <c r="CI10" s="3" t="s">
        <v>122</v>
      </c>
      <c r="CJ10" s="3" t="s">
        <v>122</v>
      </c>
      <c r="CK10" s="3" t="s">
        <v>122</v>
      </c>
      <c r="CL10" t="s">
        <v>4</v>
      </c>
      <c r="CM10" s="3" t="s">
        <v>122</v>
      </c>
      <c r="CN10" s="3" t="s">
        <v>122</v>
      </c>
      <c r="CO10" s="3" t="s">
        <v>122</v>
      </c>
      <c r="CP10" t="s">
        <v>88</v>
      </c>
      <c r="CQ10">
        <v>33</v>
      </c>
      <c r="CR10" t="s">
        <v>88</v>
      </c>
      <c r="CS10" t="s">
        <v>88</v>
      </c>
      <c r="CT10" t="s">
        <v>90</v>
      </c>
      <c r="CU10" t="s">
        <v>91</v>
      </c>
      <c r="CV10" t="s">
        <v>88</v>
      </c>
    </row>
    <row r="11" spans="1:100">
      <c r="A11" s="3" t="s">
        <v>168</v>
      </c>
      <c r="B11" s="7" t="s">
        <v>151</v>
      </c>
      <c r="C11">
        <v>484.41623334562303</v>
      </c>
      <c r="D11">
        <v>9383.0905677178907</v>
      </c>
      <c r="E11">
        <f>-4.27537429771444</f>
        <v>-4.27537429771444</v>
      </c>
      <c r="F11" s="5">
        <v>7.6118219238152993E-15</v>
      </c>
      <c r="G11" t="s">
        <v>4</v>
      </c>
      <c r="H11">
        <v>484.41623334562303</v>
      </c>
      <c r="I11">
        <v>215.308320899389</v>
      </c>
      <c r="J11">
        <v>1.1701673597219</v>
      </c>
      <c r="K11">
        <v>4.6150796408125E-2</v>
      </c>
      <c r="L11" t="s">
        <v>4</v>
      </c>
      <c r="M11">
        <v>9383.0905677178907</v>
      </c>
      <c r="N11">
        <v>215.308320899389</v>
      </c>
      <c r="O11">
        <v>5.4455416574363404</v>
      </c>
      <c r="P11" s="5">
        <v>4.4706495163150503E-24</v>
      </c>
      <c r="Q11" t="s">
        <v>4</v>
      </c>
      <c r="R11" s="4" t="s">
        <v>87</v>
      </c>
      <c r="S11" t="s">
        <v>4</v>
      </c>
      <c r="T11" t="s">
        <v>92</v>
      </c>
      <c r="U11" t="s">
        <v>92</v>
      </c>
      <c r="V11" t="s">
        <v>92</v>
      </c>
      <c r="W11" t="s">
        <v>92</v>
      </c>
      <c r="X11" t="s">
        <v>4</v>
      </c>
      <c r="Y11" t="s">
        <v>92</v>
      </c>
      <c r="Z11" t="s">
        <v>92</v>
      </c>
      <c r="AA11" t="s">
        <v>92</v>
      </c>
      <c r="AB11" t="s">
        <v>4</v>
      </c>
      <c r="AC11" s="3" t="s">
        <v>93</v>
      </c>
      <c r="AD11" t="s">
        <v>4</v>
      </c>
      <c r="AE11" t="s">
        <v>169</v>
      </c>
      <c r="AF11" t="s">
        <v>170</v>
      </c>
      <c r="AG11" t="s">
        <v>117</v>
      </c>
      <c r="AH11" t="s">
        <v>102</v>
      </c>
      <c r="AJ11" t="s">
        <v>171</v>
      </c>
      <c r="AL11" t="s">
        <v>108</v>
      </c>
      <c r="AQ11" t="s">
        <v>109</v>
      </c>
      <c r="AR11" t="s">
        <v>110</v>
      </c>
      <c r="AU11" t="s">
        <v>85</v>
      </c>
      <c r="AV11" t="s">
        <v>172</v>
      </c>
      <c r="AW11" t="s">
        <v>86</v>
      </c>
      <c r="AX11" t="s">
        <v>98</v>
      </c>
      <c r="AY11" t="s">
        <v>111</v>
      </c>
      <c r="AZ11" t="s">
        <v>4</v>
      </c>
      <c r="BA11" s="3" t="s">
        <v>122</v>
      </c>
      <c r="BB11" s="3" t="s">
        <v>122</v>
      </c>
      <c r="BC11" s="3" t="s">
        <v>122</v>
      </c>
      <c r="BD11" t="s">
        <v>4</v>
      </c>
      <c r="BE11" s="3" t="s">
        <v>122</v>
      </c>
      <c r="BF11" s="3" t="s">
        <v>122</v>
      </c>
      <c r="BG11" s="3" t="s">
        <v>122</v>
      </c>
      <c r="BH11" s="3" t="s">
        <v>122</v>
      </c>
      <c r="BI11" s="3" t="s">
        <v>122</v>
      </c>
      <c r="BJ11" s="3" t="s">
        <v>122</v>
      </c>
      <c r="BK11" s="3" t="s">
        <v>122</v>
      </c>
      <c r="BL11" s="3" t="s">
        <v>122</v>
      </c>
      <c r="BM11" s="3" t="s">
        <v>122</v>
      </c>
      <c r="BN11" s="3" t="s">
        <v>122</v>
      </c>
      <c r="BO11" s="3" t="s">
        <v>122</v>
      </c>
      <c r="BP11" s="3" t="s">
        <v>122</v>
      </c>
      <c r="BQ11" s="3" t="s">
        <v>122</v>
      </c>
      <c r="BR11" s="3" t="s">
        <v>122</v>
      </c>
      <c r="BS11" s="3" t="s">
        <v>122</v>
      </c>
      <c r="BT11" s="3" t="s">
        <v>122</v>
      </c>
      <c r="BU11" s="3" t="s">
        <v>122</v>
      </c>
      <c r="BV11" s="3" t="s">
        <v>122</v>
      </c>
      <c r="BW11" s="3" t="s">
        <v>122</v>
      </c>
      <c r="BX11" s="3" t="s">
        <v>122</v>
      </c>
      <c r="BY11" s="3" t="s">
        <v>122</v>
      </c>
      <c r="BZ11" s="3" t="s">
        <v>122</v>
      </c>
      <c r="CA11" s="3" t="s">
        <v>122</v>
      </c>
      <c r="CB11" s="3" t="s">
        <v>122</v>
      </c>
      <c r="CC11" s="3" t="s">
        <v>122</v>
      </c>
      <c r="CD11" s="3" t="s">
        <v>122</v>
      </c>
      <c r="CE11" s="3" t="s">
        <v>122</v>
      </c>
      <c r="CF11" s="3" t="s">
        <v>122</v>
      </c>
      <c r="CG11" s="3" t="s">
        <v>122</v>
      </c>
      <c r="CH11" s="3" t="s">
        <v>122</v>
      </c>
      <c r="CI11" s="3" t="s">
        <v>122</v>
      </c>
      <c r="CJ11" s="3" t="s">
        <v>122</v>
      </c>
      <c r="CK11" s="3" t="s">
        <v>122</v>
      </c>
      <c r="CL11" t="s">
        <v>4</v>
      </c>
      <c r="CM11" s="3" t="s">
        <v>122</v>
      </c>
      <c r="CN11" s="3" t="s">
        <v>122</v>
      </c>
      <c r="CO11" s="3" t="s">
        <v>122</v>
      </c>
      <c r="CP11" t="s">
        <v>88</v>
      </c>
      <c r="CQ11">
        <v>128</v>
      </c>
      <c r="CR11" t="s">
        <v>88</v>
      </c>
      <c r="CS11" s="6" t="s">
        <v>89</v>
      </c>
      <c r="CT11" t="s">
        <v>90</v>
      </c>
      <c r="CU11" t="s">
        <v>91</v>
      </c>
      <c r="CV11" t="s">
        <v>88</v>
      </c>
    </row>
    <row r="12" spans="1:100">
      <c r="A12" s="3" t="s">
        <v>179</v>
      </c>
      <c r="B12" s="7" t="s">
        <v>151</v>
      </c>
      <c r="C12">
        <v>10.9999012999972</v>
      </c>
      <c r="D12">
        <v>4.8396438859549997</v>
      </c>
      <c r="E12">
        <v>1.2036316773045801</v>
      </c>
      <c r="F12">
        <v>0.46643236688189899</v>
      </c>
      <c r="G12" t="s">
        <v>4</v>
      </c>
      <c r="H12">
        <v>10.9999012999972</v>
      </c>
      <c r="I12">
        <v>0.63668974789924304</v>
      </c>
      <c r="J12">
        <v>4.4449083784338104</v>
      </c>
      <c r="K12">
        <v>2.2687149482259601E-2</v>
      </c>
      <c r="L12" t="s">
        <v>4</v>
      </c>
      <c r="M12">
        <v>4.8396438859549997</v>
      </c>
      <c r="N12">
        <v>0.63668974789924304</v>
      </c>
      <c r="O12">
        <v>3.2412767011292298</v>
      </c>
      <c r="P12">
        <v>0.110267583661549</v>
      </c>
      <c r="Q12" t="s">
        <v>4</v>
      </c>
      <c r="R12" s="4" t="s">
        <v>87</v>
      </c>
      <c r="S12" t="s">
        <v>4</v>
      </c>
      <c r="T12" t="s">
        <v>92</v>
      </c>
      <c r="U12" t="s">
        <v>92</v>
      </c>
      <c r="V12" t="s">
        <v>92</v>
      </c>
      <c r="W12" t="s">
        <v>92</v>
      </c>
      <c r="X12" t="s">
        <v>4</v>
      </c>
      <c r="Y12" t="s">
        <v>92</v>
      </c>
      <c r="Z12" t="s">
        <v>92</v>
      </c>
      <c r="AA12" t="s">
        <v>92</v>
      </c>
      <c r="AB12" t="s">
        <v>4</v>
      </c>
      <c r="AC12" s="3" t="s">
        <v>93</v>
      </c>
      <c r="AD12" t="s">
        <v>4</v>
      </c>
      <c r="AE12" s="4" t="s">
        <v>107</v>
      </c>
      <c r="AZ12" t="s">
        <v>4</v>
      </c>
      <c r="BA12" s="3" t="s">
        <v>122</v>
      </c>
      <c r="BB12" s="3" t="s">
        <v>122</v>
      </c>
      <c r="BC12" s="3" t="s">
        <v>122</v>
      </c>
      <c r="BD12" t="s">
        <v>4</v>
      </c>
      <c r="BE12" s="3" t="s">
        <v>122</v>
      </c>
      <c r="BF12" s="3" t="s">
        <v>122</v>
      </c>
      <c r="BG12" s="3" t="s">
        <v>122</v>
      </c>
      <c r="BH12" s="3" t="s">
        <v>122</v>
      </c>
      <c r="BI12" s="3" t="s">
        <v>122</v>
      </c>
      <c r="BJ12" s="3" t="s">
        <v>122</v>
      </c>
      <c r="BK12" s="3" t="s">
        <v>122</v>
      </c>
      <c r="BL12" s="3" t="s">
        <v>122</v>
      </c>
      <c r="BM12" s="3" t="s">
        <v>122</v>
      </c>
      <c r="BN12" s="3" t="s">
        <v>122</v>
      </c>
      <c r="BO12" s="3" t="s">
        <v>122</v>
      </c>
      <c r="BP12" s="3" t="s">
        <v>122</v>
      </c>
      <c r="BQ12" s="3" t="s">
        <v>122</v>
      </c>
      <c r="BR12" s="3" t="s">
        <v>122</v>
      </c>
      <c r="BS12" s="3" t="s">
        <v>122</v>
      </c>
      <c r="BT12" s="3" t="s">
        <v>122</v>
      </c>
      <c r="BU12" s="3" t="s">
        <v>122</v>
      </c>
      <c r="BV12" s="3" t="s">
        <v>122</v>
      </c>
      <c r="BW12" s="3" t="s">
        <v>122</v>
      </c>
      <c r="BX12" s="3" t="s">
        <v>122</v>
      </c>
      <c r="BY12" s="3" t="s">
        <v>122</v>
      </c>
      <c r="BZ12" s="3" t="s">
        <v>122</v>
      </c>
      <c r="CA12" s="3" t="s">
        <v>122</v>
      </c>
      <c r="CB12" s="3" t="s">
        <v>122</v>
      </c>
      <c r="CC12" s="3" t="s">
        <v>122</v>
      </c>
      <c r="CD12" s="3" t="s">
        <v>122</v>
      </c>
      <c r="CE12" s="3" t="s">
        <v>122</v>
      </c>
      <c r="CF12" s="3" t="s">
        <v>122</v>
      </c>
      <c r="CG12" s="3" t="s">
        <v>122</v>
      </c>
      <c r="CH12" s="3" t="s">
        <v>122</v>
      </c>
      <c r="CI12" s="3" t="s">
        <v>122</v>
      </c>
      <c r="CJ12" s="3" t="s">
        <v>122</v>
      </c>
      <c r="CK12" s="3" t="s">
        <v>122</v>
      </c>
      <c r="CL12" t="s">
        <v>4</v>
      </c>
      <c r="CM12" s="3" t="s">
        <v>122</v>
      </c>
      <c r="CN12" s="3" t="s">
        <v>122</v>
      </c>
      <c r="CO12" s="3" t="s">
        <v>122</v>
      </c>
      <c r="CP12" t="s">
        <v>88</v>
      </c>
      <c r="CQ12" t="s">
        <v>88</v>
      </c>
      <c r="CR12" t="s">
        <v>88</v>
      </c>
      <c r="CS12" s="6" t="s">
        <v>89</v>
      </c>
      <c r="CT12" t="s">
        <v>88</v>
      </c>
      <c r="CU12" s="6" t="s">
        <v>91</v>
      </c>
      <c r="CV12" t="s">
        <v>88</v>
      </c>
    </row>
    <row r="13" spans="1:100">
      <c r="A13" s="3" t="s">
        <v>184</v>
      </c>
      <c r="B13" s="7" t="s">
        <v>151</v>
      </c>
      <c r="C13">
        <v>11.4608606491299</v>
      </c>
      <c r="D13">
        <v>1.8002947352087499</v>
      </c>
      <c r="E13">
        <v>2.6533465077464999</v>
      </c>
      <c r="F13">
        <v>0.21272327620995299</v>
      </c>
      <c r="G13" t="s">
        <v>4</v>
      </c>
      <c r="H13">
        <v>11.4608606491299</v>
      </c>
      <c r="I13">
        <v>0</v>
      </c>
      <c r="J13">
        <v>5.4649306532400903</v>
      </c>
      <c r="K13">
        <v>1.7206227286224701E-2</v>
      </c>
      <c r="L13" t="s">
        <v>4</v>
      </c>
      <c r="M13">
        <v>1.8002947352087499</v>
      </c>
      <c r="N13">
        <v>0</v>
      </c>
      <c r="O13">
        <v>2.8115841454936001</v>
      </c>
      <c r="P13">
        <v>0.26628740867206602</v>
      </c>
      <c r="Q13" t="s">
        <v>4</v>
      </c>
      <c r="R13" s="4" t="s">
        <v>87</v>
      </c>
      <c r="S13" t="s">
        <v>4</v>
      </c>
      <c r="T13" t="s">
        <v>92</v>
      </c>
      <c r="U13" t="s">
        <v>92</v>
      </c>
      <c r="V13" t="s">
        <v>92</v>
      </c>
      <c r="W13" t="s">
        <v>92</v>
      </c>
      <c r="X13" t="s">
        <v>4</v>
      </c>
      <c r="Y13" t="s">
        <v>92</v>
      </c>
      <c r="Z13" t="s">
        <v>92</v>
      </c>
      <c r="AA13" t="s">
        <v>92</v>
      </c>
      <c r="AB13" t="s">
        <v>4</v>
      </c>
      <c r="AC13" s="3" t="s">
        <v>93</v>
      </c>
      <c r="AD13" t="s">
        <v>4</v>
      </c>
      <c r="AE13" s="4" t="s">
        <v>107</v>
      </c>
      <c r="AZ13" t="s">
        <v>4</v>
      </c>
      <c r="BA13" s="3" t="s">
        <v>122</v>
      </c>
      <c r="BB13" s="3" t="s">
        <v>122</v>
      </c>
      <c r="BC13" s="3" t="s">
        <v>122</v>
      </c>
      <c r="BD13" t="s">
        <v>4</v>
      </c>
      <c r="BE13" s="3" t="s">
        <v>122</v>
      </c>
      <c r="BF13" s="3" t="s">
        <v>122</v>
      </c>
      <c r="BG13" s="3" t="s">
        <v>122</v>
      </c>
      <c r="BH13" s="3" t="s">
        <v>122</v>
      </c>
      <c r="BI13" s="3" t="s">
        <v>122</v>
      </c>
      <c r="BJ13" s="3" t="s">
        <v>122</v>
      </c>
      <c r="BK13" s="3" t="s">
        <v>122</v>
      </c>
      <c r="BL13" s="3" t="s">
        <v>122</v>
      </c>
      <c r="BM13" s="3" t="s">
        <v>122</v>
      </c>
      <c r="BN13" s="3" t="s">
        <v>122</v>
      </c>
      <c r="BO13" s="3" t="s">
        <v>122</v>
      </c>
      <c r="BP13" s="3" t="s">
        <v>122</v>
      </c>
      <c r="BQ13" s="3" t="s">
        <v>122</v>
      </c>
      <c r="BR13" s="3" t="s">
        <v>122</v>
      </c>
      <c r="BS13" s="3" t="s">
        <v>122</v>
      </c>
      <c r="BT13" s="3" t="s">
        <v>122</v>
      </c>
      <c r="BU13" s="3" t="s">
        <v>122</v>
      </c>
      <c r="BV13" s="3" t="s">
        <v>122</v>
      </c>
      <c r="BW13" s="3" t="s">
        <v>122</v>
      </c>
      <c r="BX13" s="3" t="s">
        <v>122</v>
      </c>
      <c r="BY13" s="3" t="s">
        <v>122</v>
      </c>
      <c r="BZ13" s="3" t="s">
        <v>122</v>
      </c>
      <c r="CA13" s="3" t="s">
        <v>122</v>
      </c>
      <c r="CB13" s="3" t="s">
        <v>122</v>
      </c>
      <c r="CC13" s="3" t="s">
        <v>122</v>
      </c>
      <c r="CD13" s="3" t="s">
        <v>122</v>
      </c>
      <c r="CE13" s="3" t="s">
        <v>122</v>
      </c>
      <c r="CF13" s="3" t="s">
        <v>122</v>
      </c>
      <c r="CG13" s="3" t="s">
        <v>122</v>
      </c>
      <c r="CH13" s="3" t="s">
        <v>122</v>
      </c>
      <c r="CI13" s="3" t="s">
        <v>122</v>
      </c>
      <c r="CJ13" s="3" t="s">
        <v>122</v>
      </c>
      <c r="CK13" s="3" t="s">
        <v>122</v>
      </c>
      <c r="CL13" t="s">
        <v>4</v>
      </c>
      <c r="CM13" s="3" t="s">
        <v>122</v>
      </c>
      <c r="CN13" s="3" t="s">
        <v>122</v>
      </c>
      <c r="CO13" s="3" t="s">
        <v>122</v>
      </c>
      <c r="CP13" t="s">
        <v>88</v>
      </c>
      <c r="CQ13" t="s">
        <v>88</v>
      </c>
      <c r="CR13" t="s">
        <v>88</v>
      </c>
      <c r="CS13" s="6" t="s">
        <v>89</v>
      </c>
      <c r="CT13" t="s">
        <v>88</v>
      </c>
      <c r="CU13" s="6" t="s">
        <v>91</v>
      </c>
      <c r="CV13" t="s">
        <v>88</v>
      </c>
    </row>
    <row r="14" spans="1:100">
      <c r="A14" s="3" t="s">
        <v>185</v>
      </c>
      <c r="B14" s="7" t="s">
        <v>151</v>
      </c>
      <c r="C14">
        <v>30.715963360787399</v>
      </c>
      <c r="D14">
        <v>9.8960123146988295</v>
      </c>
      <c r="E14">
        <v>1.6407155304147201</v>
      </c>
      <c r="F14">
        <v>0.19110697894478901</v>
      </c>
      <c r="G14" t="s">
        <v>4</v>
      </c>
      <c r="H14">
        <v>30.715963360787399</v>
      </c>
      <c r="I14">
        <v>3.28340744013635</v>
      </c>
      <c r="J14">
        <v>3.1649759551932002</v>
      </c>
      <c r="K14">
        <v>1.41969699938818E-2</v>
      </c>
      <c r="L14" t="s">
        <v>4</v>
      </c>
      <c r="M14">
        <v>9.8960123146988295</v>
      </c>
      <c r="N14">
        <v>3.28340744013635</v>
      </c>
      <c r="O14">
        <v>1.5242604247784901</v>
      </c>
      <c r="P14">
        <v>0.27727462494619898</v>
      </c>
      <c r="Q14" t="s">
        <v>4</v>
      </c>
      <c r="R14" s="4" t="s">
        <v>87</v>
      </c>
      <c r="S14" t="s">
        <v>4</v>
      </c>
      <c r="T14" t="s">
        <v>92</v>
      </c>
      <c r="U14" t="s">
        <v>92</v>
      </c>
      <c r="V14" t="s">
        <v>92</v>
      </c>
      <c r="W14" t="s">
        <v>92</v>
      </c>
      <c r="X14" t="s">
        <v>4</v>
      </c>
      <c r="Y14" t="s">
        <v>92</v>
      </c>
      <c r="Z14" t="s">
        <v>92</v>
      </c>
      <c r="AA14" t="s">
        <v>92</v>
      </c>
      <c r="AB14" t="s">
        <v>4</v>
      </c>
      <c r="AC14" s="3" t="s">
        <v>93</v>
      </c>
      <c r="AD14" t="s">
        <v>4</v>
      </c>
      <c r="AE14" s="4" t="s">
        <v>107</v>
      </c>
      <c r="AZ14" t="s">
        <v>4</v>
      </c>
      <c r="BA14" s="3" t="s">
        <v>122</v>
      </c>
      <c r="BB14" s="3" t="s">
        <v>122</v>
      </c>
      <c r="BC14" s="3" t="s">
        <v>122</v>
      </c>
      <c r="BD14" t="s">
        <v>4</v>
      </c>
      <c r="BE14" s="3" t="s">
        <v>122</v>
      </c>
      <c r="BF14" s="3" t="s">
        <v>122</v>
      </c>
      <c r="BG14" s="3" t="s">
        <v>122</v>
      </c>
      <c r="BH14" s="3" t="s">
        <v>122</v>
      </c>
      <c r="BI14" s="3" t="s">
        <v>122</v>
      </c>
      <c r="BJ14" s="3" t="s">
        <v>122</v>
      </c>
      <c r="BK14" s="3" t="s">
        <v>122</v>
      </c>
      <c r="BL14" s="3" t="s">
        <v>122</v>
      </c>
      <c r="BM14" s="3" t="s">
        <v>122</v>
      </c>
      <c r="BN14" s="3" t="s">
        <v>122</v>
      </c>
      <c r="BO14" s="3" t="s">
        <v>122</v>
      </c>
      <c r="BP14" s="3" t="s">
        <v>122</v>
      </c>
      <c r="BQ14" s="3" t="s">
        <v>122</v>
      </c>
      <c r="BR14" s="3" t="s">
        <v>122</v>
      </c>
      <c r="BS14" s="3" t="s">
        <v>122</v>
      </c>
      <c r="BT14" s="3" t="s">
        <v>122</v>
      </c>
      <c r="BU14" s="3" t="s">
        <v>122</v>
      </c>
      <c r="BV14" s="3" t="s">
        <v>122</v>
      </c>
      <c r="BW14" s="3" t="s">
        <v>122</v>
      </c>
      <c r="BX14" s="3" t="s">
        <v>122</v>
      </c>
      <c r="BY14" s="3" t="s">
        <v>122</v>
      </c>
      <c r="BZ14" s="3" t="s">
        <v>122</v>
      </c>
      <c r="CA14" s="3" t="s">
        <v>122</v>
      </c>
      <c r="CB14" s="3" t="s">
        <v>122</v>
      </c>
      <c r="CC14" s="3" t="s">
        <v>122</v>
      </c>
      <c r="CD14" s="3" t="s">
        <v>122</v>
      </c>
      <c r="CE14" s="3" t="s">
        <v>122</v>
      </c>
      <c r="CF14" s="3" t="s">
        <v>122</v>
      </c>
      <c r="CG14" s="3" t="s">
        <v>122</v>
      </c>
      <c r="CH14" s="3" t="s">
        <v>122</v>
      </c>
      <c r="CI14" s="3" t="s">
        <v>122</v>
      </c>
      <c r="CJ14" s="3" t="s">
        <v>122</v>
      </c>
      <c r="CK14" s="3" t="s">
        <v>122</v>
      </c>
      <c r="CL14" t="s">
        <v>4</v>
      </c>
      <c r="CM14" s="3" t="s">
        <v>122</v>
      </c>
      <c r="CN14" s="3" t="s">
        <v>122</v>
      </c>
      <c r="CO14" s="3" t="s">
        <v>122</v>
      </c>
      <c r="CP14" t="s">
        <v>88</v>
      </c>
      <c r="CQ14" t="s">
        <v>88</v>
      </c>
      <c r="CR14" t="s">
        <v>88</v>
      </c>
      <c r="CS14" s="6" t="s">
        <v>89</v>
      </c>
      <c r="CT14" t="s">
        <v>88</v>
      </c>
      <c r="CU14" s="6" t="s">
        <v>91</v>
      </c>
      <c r="CV14" t="s">
        <v>88</v>
      </c>
    </row>
    <row r="15" spans="1:100">
      <c r="A15" s="3" t="s">
        <v>186</v>
      </c>
      <c r="B15" s="7" t="s">
        <v>151</v>
      </c>
      <c r="C15">
        <v>11.480967822392699</v>
      </c>
      <c r="D15">
        <v>2.8921289539534998</v>
      </c>
      <c r="E15">
        <v>1.9973143551963599</v>
      </c>
      <c r="F15">
        <v>0.19085326462874899</v>
      </c>
      <c r="G15" t="s">
        <v>4</v>
      </c>
      <c r="H15">
        <v>11.480967822392699</v>
      </c>
      <c r="I15">
        <v>0.67403550571184701</v>
      </c>
      <c r="J15">
        <v>3.79767791858254</v>
      </c>
      <c r="K15">
        <v>3.3821768111952998E-2</v>
      </c>
      <c r="L15" t="s">
        <v>4</v>
      </c>
      <c r="M15">
        <v>2.8921289539534998</v>
      </c>
      <c r="N15">
        <v>0.67403550571184701</v>
      </c>
      <c r="O15">
        <v>1.8003635633861801</v>
      </c>
      <c r="P15">
        <v>0.36776056112380701</v>
      </c>
      <c r="Q15" t="s">
        <v>4</v>
      </c>
      <c r="R15" s="4" t="s">
        <v>87</v>
      </c>
      <c r="S15" t="s">
        <v>4</v>
      </c>
      <c r="T15" t="s">
        <v>92</v>
      </c>
      <c r="U15" t="s">
        <v>92</v>
      </c>
      <c r="V15" t="s">
        <v>92</v>
      </c>
      <c r="W15" t="s">
        <v>92</v>
      </c>
      <c r="X15" t="s">
        <v>4</v>
      </c>
      <c r="Y15" t="s">
        <v>92</v>
      </c>
      <c r="Z15" t="s">
        <v>92</v>
      </c>
      <c r="AA15" t="s">
        <v>92</v>
      </c>
      <c r="AB15" t="s">
        <v>4</v>
      </c>
      <c r="AC15" s="3" t="s">
        <v>93</v>
      </c>
      <c r="AD15" t="s">
        <v>4</v>
      </c>
      <c r="AE15" s="4" t="s">
        <v>107</v>
      </c>
      <c r="AZ15" t="s">
        <v>4</v>
      </c>
      <c r="BA15" s="3" t="s">
        <v>122</v>
      </c>
      <c r="BB15" s="3" t="s">
        <v>122</v>
      </c>
      <c r="BC15" s="3" t="s">
        <v>122</v>
      </c>
      <c r="BD15" t="s">
        <v>4</v>
      </c>
      <c r="BE15" s="3" t="s">
        <v>122</v>
      </c>
      <c r="BF15" s="3" t="s">
        <v>122</v>
      </c>
      <c r="BG15" s="3" t="s">
        <v>122</v>
      </c>
      <c r="BH15" s="3" t="s">
        <v>122</v>
      </c>
      <c r="BI15" s="3" t="s">
        <v>122</v>
      </c>
      <c r="BJ15" s="3" t="s">
        <v>122</v>
      </c>
      <c r="BK15" s="3" t="s">
        <v>122</v>
      </c>
      <c r="BL15" s="3" t="s">
        <v>122</v>
      </c>
      <c r="BM15" s="3" t="s">
        <v>122</v>
      </c>
      <c r="BN15" s="3" t="s">
        <v>122</v>
      </c>
      <c r="BO15" s="3" t="s">
        <v>122</v>
      </c>
      <c r="BP15" s="3" t="s">
        <v>122</v>
      </c>
      <c r="BQ15" s="3" t="s">
        <v>122</v>
      </c>
      <c r="BR15" s="3" t="s">
        <v>122</v>
      </c>
      <c r="BS15" s="3" t="s">
        <v>122</v>
      </c>
      <c r="BT15" s="3" t="s">
        <v>122</v>
      </c>
      <c r="BU15" s="3" t="s">
        <v>122</v>
      </c>
      <c r="BV15" s="3" t="s">
        <v>122</v>
      </c>
      <c r="BW15" s="3" t="s">
        <v>122</v>
      </c>
      <c r="BX15" s="3" t="s">
        <v>122</v>
      </c>
      <c r="BY15" s="3" t="s">
        <v>122</v>
      </c>
      <c r="BZ15" s="3" t="s">
        <v>122</v>
      </c>
      <c r="CA15" s="3" t="s">
        <v>122</v>
      </c>
      <c r="CB15" s="3" t="s">
        <v>122</v>
      </c>
      <c r="CC15" s="3" t="s">
        <v>122</v>
      </c>
      <c r="CD15" s="3" t="s">
        <v>122</v>
      </c>
      <c r="CE15" s="3" t="s">
        <v>122</v>
      </c>
      <c r="CF15" s="3" t="s">
        <v>122</v>
      </c>
      <c r="CG15" s="3" t="s">
        <v>122</v>
      </c>
      <c r="CH15" s="3" t="s">
        <v>122</v>
      </c>
      <c r="CI15" s="3" t="s">
        <v>122</v>
      </c>
      <c r="CJ15" s="3" t="s">
        <v>122</v>
      </c>
      <c r="CK15" s="3" t="s">
        <v>122</v>
      </c>
      <c r="CL15" t="s">
        <v>4</v>
      </c>
      <c r="CM15" s="3" t="s">
        <v>122</v>
      </c>
      <c r="CN15" s="3" t="s">
        <v>122</v>
      </c>
      <c r="CO15" s="3" t="s">
        <v>122</v>
      </c>
      <c r="CP15" t="s">
        <v>88</v>
      </c>
      <c r="CQ15" t="s">
        <v>88</v>
      </c>
      <c r="CR15" t="s">
        <v>88</v>
      </c>
      <c r="CS15" s="6" t="s">
        <v>89</v>
      </c>
      <c r="CT15" t="s">
        <v>88</v>
      </c>
      <c r="CU15" s="6" t="s">
        <v>91</v>
      </c>
      <c r="CV15" t="s">
        <v>88</v>
      </c>
    </row>
    <row r="16" spans="1:100">
      <c r="A16" s="3" t="s">
        <v>189</v>
      </c>
      <c r="B16" s="7" t="s">
        <v>151</v>
      </c>
      <c r="C16">
        <v>533.80004181650099</v>
      </c>
      <c r="D16">
        <v>722.25394497843001</v>
      </c>
      <c r="E16">
        <f>0.435222093483727</f>
        <v>0.43522209348372698</v>
      </c>
      <c r="F16">
        <v>9.4681318878190507E-2</v>
      </c>
      <c r="G16" t="s">
        <v>4</v>
      </c>
      <c r="H16">
        <v>533.80004181650099</v>
      </c>
      <c r="I16">
        <v>263.711448605123</v>
      </c>
      <c r="J16">
        <v>1.0203070270801</v>
      </c>
      <c r="K16" s="5">
        <v>3.8722546719760202E-5</v>
      </c>
      <c r="L16" t="s">
        <v>4</v>
      </c>
      <c r="M16">
        <v>722.25394497843001</v>
      </c>
      <c r="N16">
        <v>263.711448605123</v>
      </c>
      <c r="O16">
        <v>1.4555291205638301</v>
      </c>
      <c r="P16" s="5">
        <v>1.44807101843347E-9</v>
      </c>
      <c r="Q16" t="s">
        <v>4</v>
      </c>
      <c r="R16" s="4" t="s">
        <v>87</v>
      </c>
      <c r="S16" t="s">
        <v>4</v>
      </c>
      <c r="T16" t="s">
        <v>92</v>
      </c>
      <c r="U16" t="s">
        <v>92</v>
      </c>
      <c r="V16" t="s">
        <v>92</v>
      </c>
      <c r="W16" t="s">
        <v>92</v>
      </c>
      <c r="X16" t="s">
        <v>4</v>
      </c>
      <c r="Y16" t="s">
        <v>92</v>
      </c>
      <c r="Z16" t="s">
        <v>92</v>
      </c>
      <c r="AA16" t="s">
        <v>92</v>
      </c>
      <c r="AB16" t="s">
        <v>4</v>
      </c>
      <c r="AC16" s="3" t="s">
        <v>93</v>
      </c>
      <c r="AD16" t="s">
        <v>4</v>
      </c>
      <c r="AE16" s="4" t="s">
        <v>107</v>
      </c>
      <c r="AZ16" t="s">
        <v>4</v>
      </c>
      <c r="BA16" s="3" t="s">
        <v>122</v>
      </c>
      <c r="BB16" s="3" t="s">
        <v>122</v>
      </c>
      <c r="BC16" s="3" t="s">
        <v>122</v>
      </c>
      <c r="BD16" t="s">
        <v>4</v>
      </c>
      <c r="BE16" s="3" t="s">
        <v>122</v>
      </c>
      <c r="BF16" s="3" t="s">
        <v>122</v>
      </c>
      <c r="BG16" s="3" t="s">
        <v>122</v>
      </c>
      <c r="BH16" s="3" t="s">
        <v>122</v>
      </c>
      <c r="BI16" s="3" t="s">
        <v>122</v>
      </c>
      <c r="BJ16" s="3" t="s">
        <v>122</v>
      </c>
      <c r="BK16" s="3" t="s">
        <v>122</v>
      </c>
      <c r="BL16" s="3" t="s">
        <v>122</v>
      </c>
      <c r="BM16" s="3" t="s">
        <v>122</v>
      </c>
      <c r="BN16" s="3" t="s">
        <v>122</v>
      </c>
      <c r="BO16" s="3" t="s">
        <v>122</v>
      </c>
      <c r="BP16" s="3" t="s">
        <v>122</v>
      </c>
      <c r="BQ16" s="3" t="s">
        <v>122</v>
      </c>
      <c r="BR16" s="3" t="s">
        <v>122</v>
      </c>
      <c r="BS16" s="3" t="s">
        <v>122</v>
      </c>
      <c r="BT16" s="3" t="s">
        <v>122</v>
      </c>
      <c r="BU16" s="3" t="s">
        <v>122</v>
      </c>
      <c r="BV16" s="3" t="s">
        <v>122</v>
      </c>
      <c r="BW16" s="3" t="s">
        <v>122</v>
      </c>
      <c r="BX16" s="3" t="s">
        <v>122</v>
      </c>
      <c r="BY16" s="3" t="s">
        <v>122</v>
      </c>
      <c r="BZ16" s="3" t="s">
        <v>122</v>
      </c>
      <c r="CA16" s="3" t="s">
        <v>122</v>
      </c>
      <c r="CB16" s="3" t="s">
        <v>122</v>
      </c>
      <c r="CC16" s="3" t="s">
        <v>122</v>
      </c>
      <c r="CD16" s="3" t="s">
        <v>122</v>
      </c>
      <c r="CE16" s="3" t="s">
        <v>122</v>
      </c>
      <c r="CF16" s="3" t="s">
        <v>122</v>
      </c>
      <c r="CG16" s="3" t="s">
        <v>122</v>
      </c>
      <c r="CH16" s="3" t="s">
        <v>122</v>
      </c>
      <c r="CI16" s="3" t="s">
        <v>122</v>
      </c>
      <c r="CJ16" s="3" t="s">
        <v>122</v>
      </c>
      <c r="CK16" s="3" t="s">
        <v>122</v>
      </c>
      <c r="CL16" t="s">
        <v>4</v>
      </c>
      <c r="CM16" s="3" t="s">
        <v>122</v>
      </c>
      <c r="CN16" s="3" t="s">
        <v>122</v>
      </c>
      <c r="CO16" s="3" t="s">
        <v>122</v>
      </c>
      <c r="CP16" t="s">
        <v>88</v>
      </c>
      <c r="CQ16" t="s">
        <v>88</v>
      </c>
      <c r="CR16" t="s">
        <v>88</v>
      </c>
      <c r="CS16" s="6" t="s">
        <v>89</v>
      </c>
      <c r="CT16" s="6" t="s">
        <v>90</v>
      </c>
      <c r="CU16" s="6" t="s">
        <v>91</v>
      </c>
      <c r="CV16" t="s">
        <v>88</v>
      </c>
    </row>
    <row r="17" spans="1:100">
      <c r="A17" s="3" t="s">
        <v>192</v>
      </c>
      <c r="B17" s="7" t="s">
        <v>151</v>
      </c>
      <c r="C17">
        <v>175.432443352316</v>
      </c>
      <c r="D17">
        <v>70.961337419497795</v>
      </c>
      <c r="E17">
        <v>1.3017673990262899</v>
      </c>
      <c r="F17">
        <v>1.06161671376896E-4</v>
      </c>
      <c r="G17" t="s">
        <v>4</v>
      </c>
      <c r="H17">
        <v>175.432443352316</v>
      </c>
      <c r="I17">
        <v>77.847033238591095</v>
      </c>
      <c r="J17">
        <v>1.1836987190707799</v>
      </c>
      <c r="K17">
        <v>4.2805877178165902E-4</v>
      </c>
      <c r="L17" t="s">
        <v>4</v>
      </c>
      <c r="M17">
        <v>70.961337419497795</v>
      </c>
      <c r="N17">
        <v>77.847033238591095</v>
      </c>
      <c r="O17">
        <f>0.118068679955513</f>
        <v>0.118068679955513</v>
      </c>
      <c r="P17">
        <v>0.783595039246331</v>
      </c>
      <c r="Q17" t="s">
        <v>4</v>
      </c>
      <c r="R17" s="4" t="s">
        <v>87</v>
      </c>
      <c r="S17" t="s">
        <v>4</v>
      </c>
      <c r="T17" t="s">
        <v>92</v>
      </c>
      <c r="U17" t="s">
        <v>92</v>
      </c>
      <c r="V17" t="s">
        <v>92</v>
      </c>
      <c r="W17" t="s">
        <v>92</v>
      </c>
      <c r="X17" t="s">
        <v>4</v>
      </c>
      <c r="Y17" t="s">
        <v>92</v>
      </c>
      <c r="Z17" t="s">
        <v>92</v>
      </c>
      <c r="AA17" t="s">
        <v>92</v>
      </c>
      <c r="AB17" t="s">
        <v>4</v>
      </c>
      <c r="AC17" s="3" t="s">
        <v>93</v>
      </c>
      <c r="AD17" t="s">
        <v>4</v>
      </c>
      <c r="AE17" s="4" t="s">
        <v>107</v>
      </c>
      <c r="AZ17" t="s">
        <v>4</v>
      </c>
      <c r="BA17" s="3" t="s">
        <v>122</v>
      </c>
      <c r="BB17" s="3" t="s">
        <v>122</v>
      </c>
      <c r="BC17" s="3" t="s">
        <v>122</v>
      </c>
      <c r="BD17" t="s">
        <v>4</v>
      </c>
      <c r="BE17" s="3" t="s">
        <v>122</v>
      </c>
      <c r="BF17" s="3" t="s">
        <v>122</v>
      </c>
      <c r="BG17" s="3" t="s">
        <v>122</v>
      </c>
      <c r="BH17" s="3" t="s">
        <v>122</v>
      </c>
      <c r="BI17" s="3" t="s">
        <v>122</v>
      </c>
      <c r="BJ17" s="3" t="s">
        <v>122</v>
      </c>
      <c r="BK17" s="3" t="s">
        <v>122</v>
      </c>
      <c r="BL17" s="3" t="s">
        <v>122</v>
      </c>
      <c r="BM17" s="3" t="s">
        <v>122</v>
      </c>
      <c r="BN17" s="3" t="s">
        <v>122</v>
      </c>
      <c r="BO17" s="3" t="s">
        <v>122</v>
      </c>
      <c r="BP17" s="3" t="s">
        <v>122</v>
      </c>
      <c r="BQ17" s="3" t="s">
        <v>122</v>
      </c>
      <c r="BR17" s="3" t="s">
        <v>122</v>
      </c>
      <c r="BS17" s="3" t="s">
        <v>122</v>
      </c>
      <c r="BT17" s="3" t="s">
        <v>122</v>
      </c>
      <c r="BU17" s="3" t="s">
        <v>122</v>
      </c>
      <c r="BV17" s="3" t="s">
        <v>122</v>
      </c>
      <c r="BW17" s="3" t="s">
        <v>122</v>
      </c>
      <c r="BX17" s="3" t="s">
        <v>122</v>
      </c>
      <c r="BY17" s="3" t="s">
        <v>122</v>
      </c>
      <c r="BZ17" s="3" t="s">
        <v>122</v>
      </c>
      <c r="CA17" s="3" t="s">
        <v>122</v>
      </c>
      <c r="CB17" s="3" t="s">
        <v>122</v>
      </c>
      <c r="CC17" s="3" t="s">
        <v>122</v>
      </c>
      <c r="CD17" s="3" t="s">
        <v>122</v>
      </c>
      <c r="CE17" s="3" t="s">
        <v>122</v>
      </c>
      <c r="CF17" s="3" t="s">
        <v>122</v>
      </c>
      <c r="CG17" s="3" t="s">
        <v>122</v>
      </c>
      <c r="CH17" s="3" t="s">
        <v>122</v>
      </c>
      <c r="CI17" s="3" t="s">
        <v>122</v>
      </c>
      <c r="CJ17" s="3" t="s">
        <v>122</v>
      </c>
      <c r="CK17" s="3" t="s">
        <v>122</v>
      </c>
      <c r="CL17" t="s">
        <v>4</v>
      </c>
      <c r="CM17" s="3" t="s">
        <v>122</v>
      </c>
      <c r="CN17" s="3" t="s">
        <v>122</v>
      </c>
      <c r="CO17" s="3" t="s">
        <v>122</v>
      </c>
      <c r="CP17" s="6">
        <v>679</v>
      </c>
      <c r="CQ17" t="s">
        <v>88</v>
      </c>
      <c r="CR17" t="s">
        <v>88</v>
      </c>
      <c r="CS17" s="6" t="s">
        <v>89</v>
      </c>
      <c r="CT17" t="s">
        <v>88</v>
      </c>
      <c r="CU17" s="6" t="s">
        <v>91</v>
      </c>
      <c r="CV17" t="s">
        <v>88</v>
      </c>
    </row>
    <row r="18" spans="1:100">
      <c r="A18" s="3" t="s">
        <v>193</v>
      </c>
      <c r="B18" s="7" t="s">
        <v>151</v>
      </c>
      <c r="C18">
        <v>83.475418396847601</v>
      </c>
      <c r="D18">
        <v>7.2042110557940697</v>
      </c>
      <c r="E18">
        <v>3.5292157045728398</v>
      </c>
      <c r="F18" s="5">
        <v>8.0620000621958403E-8</v>
      </c>
      <c r="G18" t="s">
        <v>4</v>
      </c>
      <c r="H18">
        <v>83.475418396847601</v>
      </c>
      <c r="I18">
        <v>35.362511426886897</v>
      </c>
      <c r="J18">
        <v>1.2451766660758801</v>
      </c>
      <c r="K18">
        <v>4.5481696040220503E-2</v>
      </c>
      <c r="L18" t="s">
        <v>4</v>
      </c>
      <c r="M18">
        <v>7.2042110557940697</v>
      </c>
      <c r="N18">
        <v>35.362511426886897</v>
      </c>
      <c r="O18">
        <f>-2.28403903849696</f>
        <v>-2.2840390384969602</v>
      </c>
      <c r="P18">
        <v>6.8950781386916803E-4</v>
      </c>
      <c r="Q18" t="s">
        <v>4</v>
      </c>
      <c r="R18" s="4" t="s">
        <v>87</v>
      </c>
      <c r="S18" t="s">
        <v>4</v>
      </c>
      <c r="T18" t="s">
        <v>92</v>
      </c>
      <c r="U18" t="s">
        <v>92</v>
      </c>
      <c r="V18" t="s">
        <v>92</v>
      </c>
      <c r="W18" t="s">
        <v>92</v>
      </c>
      <c r="X18" t="s">
        <v>4</v>
      </c>
      <c r="Y18" t="s">
        <v>92</v>
      </c>
      <c r="Z18" t="s">
        <v>92</v>
      </c>
      <c r="AA18" t="s">
        <v>92</v>
      </c>
      <c r="AB18" t="s">
        <v>4</v>
      </c>
      <c r="AC18" s="3" t="s">
        <v>93</v>
      </c>
      <c r="AD18" t="s">
        <v>4</v>
      </c>
      <c r="AE18" s="4" t="s">
        <v>107</v>
      </c>
      <c r="AZ18" t="s">
        <v>4</v>
      </c>
      <c r="BA18" s="3" t="s">
        <v>122</v>
      </c>
      <c r="BB18" s="3" t="s">
        <v>122</v>
      </c>
      <c r="BC18" s="3" t="s">
        <v>122</v>
      </c>
      <c r="BD18" t="s">
        <v>4</v>
      </c>
      <c r="BE18" s="3" t="s">
        <v>122</v>
      </c>
      <c r="BF18" s="3" t="s">
        <v>122</v>
      </c>
      <c r="BG18" s="3" t="s">
        <v>122</v>
      </c>
      <c r="BH18" s="3" t="s">
        <v>122</v>
      </c>
      <c r="BI18" s="3" t="s">
        <v>122</v>
      </c>
      <c r="BJ18" s="3" t="s">
        <v>122</v>
      </c>
      <c r="BK18" s="3" t="s">
        <v>122</v>
      </c>
      <c r="BL18" s="3" t="s">
        <v>122</v>
      </c>
      <c r="BM18" s="3" t="s">
        <v>122</v>
      </c>
      <c r="BN18" s="3" t="s">
        <v>122</v>
      </c>
      <c r="BO18" s="3" t="s">
        <v>122</v>
      </c>
      <c r="BP18" s="3" t="s">
        <v>122</v>
      </c>
      <c r="BQ18" s="3" t="s">
        <v>122</v>
      </c>
      <c r="BR18" s="3" t="s">
        <v>122</v>
      </c>
      <c r="BS18" s="3" t="s">
        <v>122</v>
      </c>
      <c r="BT18" s="3" t="s">
        <v>122</v>
      </c>
      <c r="BU18" s="3" t="s">
        <v>122</v>
      </c>
      <c r="BV18" s="3" t="s">
        <v>122</v>
      </c>
      <c r="BW18" s="3" t="s">
        <v>122</v>
      </c>
      <c r="BX18" s="3" t="s">
        <v>122</v>
      </c>
      <c r="BY18" s="3" t="s">
        <v>122</v>
      </c>
      <c r="BZ18" s="3" t="s">
        <v>122</v>
      </c>
      <c r="CA18" s="3" t="s">
        <v>122</v>
      </c>
      <c r="CB18" s="3" t="s">
        <v>122</v>
      </c>
      <c r="CC18" s="3" t="s">
        <v>122</v>
      </c>
      <c r="CD18" s="3" t="s">
        <v>122</v>
      </c>
      <c r="CE18" s="3" t="s">
        <v>122</v>
      </c>
      <c r="CF18" s="3" t="s">
        <v>122</v>
      </c>
      <c r="CG18" s="3" t="s">
        <v>122</v>
      </c>
      <c r="CH18" s="3" t="s">
        <v>122</v>
      </c>
      <c r="CI18" s="3" t="s">
        <v>122</v>
      </c>
      <c r="CJ18" s="3" t="s">
        <v>122</v>
      </c>
      <c r="CK18" s="3" t="s">
        <v>122</v>
      </c>
      <c r="CL18" t="s">
        <v>4</v>
      </c>
      <c r="CM18" s="3" t="s">
        <v>122</v>
      </c>
      <c r="CN18" s="3" t="s">
        <v>122</v>
      </c>
      <c r="CO18" s="3" t="s">
        <v>122</v>
      </c>
      <c r="CP18" s="6">
        <v>665</v>
      </c>
      <c r="CQ18" t="s">
        <v>88</v>
      </c>
      <c r="CR18" t="s">
        <v>88</v>
      </c>
      <c r="CS18" s="6" t="s">
        <v>89</v>
      </c>
      <c r="CT18" t="s">
        <v>88</v>
      </c>
      <c r="CU18" s="6" t="s">
        <v>91</v>
      </c>
      <c r="CV18" t="s">
        <v>88</v>
      </c>
    </row>
    <row r="19" spans="1:100">
      <c r="A19" s="3" t="s">
        <v>204</v>
      </c>
      <c r="B19" s="7" t="s">
        <v>151</v>
      </c>
      <c r="C19">
        <v>0.68243698242397</v>
      </c>
      <c r="D19">
        <v>0</v>
      </c>
      <c r="E19">
        <v>1.9985426863990901</v>
      </c>
      <c r="F19" t="s">
        <v>122</v>
      </c>
      <c r="G19" t="s">
        <v>4</v>
      </c>
      <c r="H19">
        <v>0.68243698242397</v>
      </c>
      <c r="I19">
        <v>5.2187438688489998</v>
      </c>
      <c r="J19">
        <f>-2.9085107689022</f>
        <v>-2.9085107689021998</v>
      </c>
      <c r="K19" t="s">
        <v>122</v>
      </c>
      <c r="L19" t="s">
        <v>4</v>
      </c>
      <c r="M19">
        <v>0</v>
      </c>
      <c r="N19">
        <v>5.2187438688489998</v>
      </c>
      <c r="O19">
        <f>-4.90705345530129</f>
        <v>-4.9070534553012903</v>
      </c>
      <c r="P19">
        <v>8.4347696989236401E-2</v>
      </c>
      <c r="Q19" t="s">
        <v>4</v>
      </c>
      <c r="R19" s="4" t="s">
        <v>87</v>
      </c>
      <c r="S19" t="s">
        <v>4</v>
      </c>
      <c r="T19" t="s">
        <v>92</v>
      </c>
      <c r="U19" t="s">
        <v>92</v>
      </c>
      <c r="V19" t="s">
        <v>92</v>
      </c>
      <c r="W19" t="s">
        <v>92</v>
      </c>
      <c r="X19" t="s">
        <v>4</v>
      </c>
      <c r="Y19" t="s">
        <v>92</v>
      </c>
      <c r="Z19" t="s">
        <v>92</v>
      </c>
      <c r="AA19" t="s">
        <v>92</v>
      </c>
      <c r="AB19" t="s">
        <v>4</v>
      </c>
      <c r="AC19" s="3" t="s">
        <v>93</v>
      </c>
      <c r="AD19" t="s">
        <v>4</v>
      </c>
      <c r="AE19" t="s">
        <v>197</v>
      </c>
      <c r="AF19" t="s">
        <v>178</v>
      </c>
      <c r="AG19" t="s">
        <v>201</v>
      </c>
      <c r="AH19" t="s">
        <v>85</v>
      </c>
      <c r="AU19" t="s">
        <v>85</v>
      </c>
      <c r="AV19" t="s">
        <v>198</v>
      </c>
      <c r="AW19" t="s">
        <v>86</v>
      </c>
      <c r="AX19" t="s">
        <v>98</v>
      </c>
      <c r="AY19" t="s">
        <v>199</v>
      </c>
      <c r="AZ19" t="s">
        <v>4</v>
      </c>
      <c r="BA19" s="3" t="s">
        <v>122</v>
      </c>
      <c r="BB19" s="3" t="s">
        <v>122</v>
      </c>
      <c r="BC19" s="3" t="s">
        <v>122</v>
      </c>
      <c r="BD19" t="s">
        <v>4</v>
      </c>
      <c r="BE19" s="3" t="s">
        <v>122</v>
      </c>
      <c r="BF19" s="3" t="s">
        <v>122</v>
      </c>
      <c r="BG19" s="3" t="s">
        <v>122</v>
      </c>
      <c r="BH19" s="3" t="s">
        <v>122</v>
      </c>
      <c r="BI19" s="3" t="s">
        <v>122</v>
      </c>
      <c r="BJ19" s="3" t="s">
        <v>122</v>
      </c>
      <c r="BK19" s="3" t="s">
        <v>122</v>
      </c>
      <c r="BL19" s="3" t="s">
        <v>122</v>
      </c>
      <c r="BM19" s="3" t="s">
        <v>122</v>
      </c>
      <c r="BN19" s="3" t="s">
        <v>122</v>
      </c>
      <c r="BO19" s="3" t="s">
        <v>122</v>
      </c>
      <c r="BP19" s="3" t="s">
        <v>122</v>
      </c>
      <c r="BQ19" s="3" t="s">
        <v>122</v>
      </c>
      <c r="BR19" s="3" t="s">
        <v>122</v>
      </c>
      <c r="BS19" s="3" t="s">
        <v>122</v>
      </c>
      <c r="BT19" s="3" t="s">
        <v>122</v>
      </c>
      <c r="BU19" s="3" t="s">
        <v>122</v>
      </c>
      <c r="BV19" s="3" t="s">
        <v>122</v>
      </c>
      <c r="BW19" s="3" t="s">
        <v>122</v>
      </c>
      <c r="BX19" s="3" t="s">
        <v>122</v>
      </c>
      <c r="BY19" s="3" t="s">
        <v>122</v>
      </c>
      <c r="BZ19" s="3" t="s">
        <v>122</v>
      </c>
      <c r="CA19" s="3" t="s">
        <v>122</v>
      </c>
      <c r="CB19" s="3" t="s">
        <v>122</v>
      </c>
      <c r="CC19" s="3" t="s">
        <v>122</v>
      </c>
      <c r="CD19" s="3" t="s">
        <v>122</v>
      </c>
      <c r="CE19" s="3" t="s">
        <v>122</v>
      </c>
      <c r="CF19" s="3" t="s">
        <v>122</v>
      </c>
      <c r="CG19" s="3" t="s">
        <v>122</v>
      </c>
      <c r="CH19" s="3" t="s">
        <v>122</v>
      </c>
      <c r="CI19" s="3" t="s">
        <v>122</v>
      </c>
      <c r="CJ19" s="3" t="s">
        <v>122</v>
      </c>
      <c r="CK19" s="3" t="s">
        <v>122</v>
      </c>
      <c r="CL19" t="s">
        <v>4</v>
      </c>
      <c r="CM19" s="3" t="s">
        <v>122</v>
      </c>
      <c r="CN19" s="3" t="s">
        <v>122</v>
      </c>
      <c r="CO19" s="3" t="s">
        <v>122</v>
      </c>
      <c r="CP19" t="s">
        <v>88</v>
      </c>
      <c r="CQ19" t="s">
        <v>88</v>
      </c>
      <c r="CR19" t="s">
        <v>88</v>
      </c>
      <c r="CS19" t="s">
        <v>88</v>
      </c>
      <c r="CT19" t="s">
        <v>88</v>
      </c>
      <c r="CU19" t="s">
        <v>88</v>
      </c>
      <c r="CV19" t="s">
        <v>88</v>
      </c>
    </row>
    <row r="20" spans="1:100">
      <c r="A20" s="3" t="s">
        <v>205</v>
      </c>
      <c r="B20" s="7" t="s">
        <v>151</v>
      </c>
      <c r="C20">
        <v>6.44704065576751</v>
      </c>
      <c r="D20">
        <v>1.6280368467675399</v>
      </c>
      <c r="E20">
        <v>1.9899029658202101</v>
      </c>
      <c r="F20" t="s">
        <v>122</v>
      </c>
      <c r="G20" t="s">
        <v>4</v>
      </c>
      <c r="H20">
        <v>6.44704065576751</v>
      </c>
      <c r="I20">
        <v>0</v>
      </c>
      <c r="J20">
        <v>4.6307394401153203</v>
      </c>
      <c r="K20" t="s">
        <v>122</v>
      </c>
      <c r="L20" t="s">
        <v>4</v>
      </c>
      <c r="M20">
        <v>1.6280368467675399</v>
      </c>
      <c r="N20">
        <v>0</v>
      </c>
      <c r="O20">
        <v>2.64083647429511</v>
      </c>
      <c r="P20">
        <v>0.31728019375593502</v>
      </c>
      <c r="Q20" t="s">
        <v>4</v>
      </c>
      <c r="R20" s="4" t="s">
        <v>87</v>
      </c>
      <c r="S20" t="s">
        <v>4</v>
      </c>
      <c r="T20" t="s">
        <v>92</v>
      </c>
      <c r="U20" t="s">
        <v>92</v>
      </c>
      <c r="V20" t="s">
        <v>92</v>
      </c>
      <c r="W20" t="s">
        <v>92</v>
      </c>
      <c r="X20" t="s">
        <v>4</v>
      </c>
      <c r="Y20" t="s">
        <v>92</v>
      </c>
      <c r="Z20" t="s">
        <v>92</v>
      </c>
      <c r="AA20" t="s">
        <v>92</v>
      </c>
      <c r="AB20" t="s">
        <v>4</v>
      </c>
      <c r="AC20" s="3" t="s">
        <v>93</v>
      </c>
      <c r="AD20" t="s">
        <v>4</v>
      </c>
      <c r="AE20" s="4" t="s">
        <v>107</v>
      </c>
      <c r="AZ20" t="s">
        <v>4</v>
      </c>
      <c r="BA20" s="3" t="s">
        <v>122</v>
      </c>
      <c r="BB20" s="3" t="s">
        <v>122</v>
      </c>
      <c r="BC20" s="3" t="s">
        <v>122</v>
      </c>
      <c r="BD20" t="s">
        <v>4</v>
      </c>
      <c r="BE20" s="3" t="s">
        <v>122</v>
      </c>
      <c r="BF20" s="3" t="s">
        <v>122</v>
      </c>
      <c r="BG20" s="3" t="s">
        <v>122</v>
      </c>
      <c r="BH20" s="3" t="s">
        <v>122</v>
      </c>
      <c r="BI20" s="3" t="s">
        <v>122</v>
      </c>
      <c r="BJ20" s="3" t="s">
        <v>122</v>
      </c>
      <c r="BK20" s="3" t="s">
        <v>122</v>
      </c>
      <c r="BL20" s="3" t="s">
        <v>122</v>
      </c>
      <c r="BM20" s="3" t="s">
        <v>122</v>
      </c>
      <c r="BN20" s="3" t="s">
        <v>122</v>
      </c>
      <c r="BO20" s="3" t="s">
        <v>122</v>
      </c>
      <c r="BP20" s="3" t="s">
        <v>122</v>
      </c>
      <c r="BQ20" s="3" t="s">
        <v>122</v>
      </c>
      <c r="BR20" s="3" t="s">
        <v>122</v>
      </c>
      <c r="BS20" s="3" t="s">
        <v>122</v>
      </c>
      <c r="BT20" s="3" t="s">
        <v>122</v>
      </c>
      <c r="BU20" s="3" t="s">
        <v>122</v>
      </c>
      <c r="BV20" s="3" t="s">
        <v>122</v>
      </c>
      <c r="BW20" s="3" t="s">
        <v>122</v>
      </c>
      <c r="BX20" s="3" t="s">
        <v>122</v>
      </c>
      <c r="BY20" s="3" t="s">
        <v>122</v>
      </c>
      <c r="BZ20" s="3" t="s">
        <v>122</v>
      </c>
      <c r="CA20" s="3" t="s">
        <v>122</v>
      </c>
      <c r="CB20" s="3" t="s">
        <v>122</v>
      </c>
      <c r="CC20" s="3" t="s">
        <v>122</v>
      </c>
      <c r="CD20" s="3" t="s">
        <v>122</v>
      </c>
      <c r="CE20" s="3" t="s">
        <v>122</v>
      </c>
      <c r="CF20" s="3" t="s">
        <v>122</v>
      </c>
      <c r="CG20" s="3" t="s">
        <v>122</v>
      </c>
      <c r="CH20" s="3" t="s">
        <v>122</v>
      </c>
      <c r="CI20" s="3" t="s">
        <v>122</v>
      </c>
      <c r="CJ20" s="3" t="s">
        <v>122</v>
      </c>
      <c r="CK20" s="3" t="s">
        <v>122</v>
      </c>
      <c r="CL20" t="s">
        <v>4</v>
      </c>
      <c r="CM20" s="3" t="s">
        <v>122</v>
      </c>
      <c r="CN20" s="3" t="s">
        <v>122</v>
      </c>
      <c r="CO20" s="3" t="s">
        <v>122</v>
      </c>
      <c r="CP20" t="s">
        <v>88</v>
      </c>
      <c r="CQ20" t="s">
        <v>88</v>
      </c>
      <c r="CR20" t="s">
        <v>88</v>
      </c>
      <c r="CS20" t="s">
        <v>88</v>
      </c>
      <c r="CT20" t="s">
        <v>88</v>
      </c>
      <c r="CU20" t="s">
        <v>88</v>
      </c>
      <c r="CV20" t="s">
        <v>88</v>
      </c>
    </row>
    <row r="21" spans="1:100">
      <c r="A21" s="3" t="s">
        <v>206</v>
      </c>
      <c r="B21" s="7" t="s">
        <v>151</v>
      </c>
      <c r="C21">
        <v>2.3446340275361899</v>
      </c>
      <c r="D21">
        <v>0.30004912253479099</v>
      </c>
      <c r="E21">
        <v>2.7743351789248898</v>
      </c>
      <c r="F21" t="s">
        <v>122</v>
      </c>
      <c r="G21" t="s">
        <v>4</v>
      </c>
      <c r="H21">
        <v>2.3446340275361899</v>
      </c>
      <c r="I21">
        <v>1.6043579622555699</v>
      </c>
      <c r="J21">
        <v>0.59618663650199499</v>
      </c>
      <c r="K21" t="s">
        <v>122</v>
      </c>
      <c r="L21" t="s">
        <v>4</v>
      </c>
      <c r="M21">
        <v>0.30004912253479099</v>
      </c>
      <c r="N21">
        <v>1.6043579622555699</v>
      </c>
      <c r="O21">
        <f>-2.1781485424229</f>
        <v>-2.1781485424229001</v>
      </c>
      <c r="P21">
        <v>0.42336602650528299</v>
      </c>
      <c r="Q21" t="s">
        <v>4</v>
      </c>
      <c r="R21" s="4" t="s">
        <v>87</v>
      </c>
      <c r="S21" t="s">
        <v>4</v>
      </c>
      <c r="T21" t="s">
        <v>92</v>
      </c>
      <c r="U21" t="s">
        <v>92</v>
      </c>
      <c r="V21" t="s">
        <v>92</v>
      </c>
      <c r="W21" t="s">
        <v>92</v>
      </c>
      <c r="X21" t="s">
        <v>4</v>
      </c>
      <c r="Y21" t="s">
        <v>92</v>
      </c>
      <c r="Z21" t="s">
        <v>92</v>
      </c>
      <c r="AA21" t="s">
        <v>92</v>
      </c>
      <c r="AB21" t="s">
        <v>4</v>
      </c>
      <c r="AC21" s="3" t="s">
        <v>93</v>
      </c>
      <c r="AD21" t="s">
        <v>4</v>
      </c>
      <c r="AE21" s="4" t="s">
        <v>107</v>
      </c>
      <c r="AZ21" t="s">
        <v>4</v>
      </c>
      <c r="BA21" s="3" t="s">
        <v>122</v>
      </c>
      <c r="BB21" s="3" t="s">
        <v>122</v>
      </c>
      <c r="BC21" s="3" t="s">
        <v>122</v>
      </c>
      <c r="BD21" t="s">
        <v>4</v>
      </c>
      <c r="BE21" s="3" t="s">
        <v>122</v>
      </c>
      <c r="BF21" s="3" t="s">
        <v>122</v>
      </c>
      <c r="BG21" s="3" t="s">
        <v>122</v>
      </c>
      <c r="BH21" s="3" t="s">
        <v>122</v>
      </c>
      <c r="BI21" s="3" t="s">
        <v>122</v>
      </c>
      <c r="BJ21" s="3" t="s">
        <v>122</v>
      </c>
      <c r="BK21" s="3" t="s">
        <v>122</v>
      </c>
      <c r="BL21" s="3" t="s">
        <v>122</v>
      </c>
      <c r="BM21" s="3" t="s">
        <v>122</v>
      </c>
      <c r="BN21" s="3" t="s">
        <v>122</v>
      </c>
      <c r="BO21" s="3" t="s">
        <v>122</v>
      </c>
      <c r="BP21" s="3" t="s">
        <v>122</v>
      </c>
      <c r="BQ21" s="3" t="s">
        <v>122</v>
      </c>
      <c r="BR21" s="3" t="s">
        <v>122</v>
      </c>
      <c r="BS21" s="3" t="s">
        <v>122</v>
      </c>
      <c r="BT21" s="3" t="s">
        <v>122</v>
      </c>
      <c r="BU21" s="3" t="s">
        <v>122</v>
      </c>
      <c r="BV21" s="3" t="s">
        <v>122</v>
      </c>
      <c r="BW21" s="3" t="s">
        <v>122</v>
      </c>
      <c r="BX21" s="3" t="s">
        <v>122</v>
      </c>
      <c r="BY21" s="3" t="s">
        <v>122</v>
      </c>
      <c r="BZ21" s="3" t="s">
        <v>122</v>
      </c>
      <c r="CA21" s="3" t="s">
        <v>122</v>
      </c>
      <c r="CB21" s="3" t="s">
        <v>122</v>
      </c>
      <c r="CC21" s="3" t="s">
        <v>122</v>
      </c>
      <c r="CD21" s="3" t="s">
        <v>122</v>
      </c>
      <c r="CE21" s="3" t="s">
        <v>122</v>
      </c>
      <c r="CF21" s="3" t="s">
        <v>122</v>
      </c>
      <c r="CG21" s="3" t="s">
        <v>122</v>
      </c>
      <c r="CH21" s="3" t="s">
        <v>122</v>
      </c>
      <c r="CI21" s="3" t="s">
        <v>122</v>
      </c>
      <c r="CJ21" s="3" t="s">
        <v>122</v>
      </c>
      <c r="CK21" s="3" t="s">
        <v>122</v>
      </c>
      <c r="CL21" t="s">
        <v>4</v>
      </c>
      <c r="CM21" s="3" t="s">
        <v>122</v>
      </c>
      <c r="CN21" s="3" t="s">
        <v>122</v>
      </c>
      <c r="CO21" s="3" t="s">
        <v>122</v>
      </c>
      <c r="CP21" t="s">
        <v>88</v>
      </c>
      <c r="CQ21" t="s">
        <v>88</v>
      </c>
      <c r="CR21" t="s">
        <v>88</v>
      </c>
      <c r="CS21" t="s">
        <v>88</v>
      </c>
      <c r="CT21" t="s">
        <v>88</v>
      </c>
      <c r="CU21" t="s">
        <v>88</v>
      </c>
      <c r="CV21" t="s">
        <v>88</v>
      </c>
    </row>
    <row r="22" spans="1:100">
      <c r="A22" s="3" t="s">
        <v>207</v>
      </c>
      <c r="B22" s="7" t="s">
        <v>151</v>
      </c>
      <c r="C22">
        <v>4.0268927057206598</v>
      </c>
      <c r="D22">
        <v>1.6198384228975</v>
      </c>
      <c r="E22">
        <v>1.3137052045989699</v>
      </c>
      <c r="F22" t="s">
        <v>122</v>
      </c>
      <c r="G22" t="s">
        <v>4</v>
      </c>
      <c r="H22">
        <v>4.0268927057206598</v>
      </c>
      <c r="I22">
        <v>0.337017752855924</v>
      </c>
      <c r="J22">
        <v>2.9839361924238199</v>
      </c>
      <c r="K22" t="s">
        <v>122</v>
      </c>
      <c r="L22" t="s">
        <v>4</v>
      </c>
      <c r="M22">
        <v>1.6198384228975</v>
      </c>
      <c r="N22">
        <v>0.337017752855924</v>
      </c>
      <c r="O22">
        <v>1.67023098782486</v>
      </c>
      <c r="P22">
        <v>0.49170580353902499</v>
      </c>
      <c r="Q22" t="s">
        <v>4</v>
      </c>
      <c r="R22" s="4" t="s">
        <v>87</v>
      </c>
      <c r="S22" t="s">
        <v>4</v>
      </c>
      <c r="T22" t="s">
        <v>92</v>
      </c>
      <c r="U22" t="s">
        <v>92</v>
      </c>
      <c r="V22" t="s">
        <v>92</v>
      </c>
      <c r="W22" t="s">
        <v>92</v>
      </c>
      <c r="X22" t="s">
        <v>4</v>
      </c>
      <c r="Y22" t="s">
        <v>92</v>
      </c>
      <c r="Z22" t="s">
        <v>92</v>
      </c>
      <c r="AA22" t="s">
        <v>92</v>
      </c>
      <c r="AB22" t="s">
        <v>4</v>
      </c>
      <c r="AC22" s="3" t="s">
        <v>93</v>
      </c>
      <c r="AD22" t="s">
        <v>4</v>
      </c>
      <c r="AE22" t="s">
        <v>132</v>
      </c>
      <c r="AF22" t="s">
        <v>114</v>
      </c>
      <c r="AG22" t="s">
        <v>142</v>
      </c>
      <c r="AH22" t="s">
        <v>85</v>
      </c>
      <c r="AU22" t="s">
        <v>85</v>
      </c>
      <c r="AV22" t="s">
        <v>133</v>
      </c>
      <c r="AW22" t="s">
        <v>86</v>
      </c>
      <c r="AZ22" t="s">
        <v>4</v>
      </c>
      <c r="BA22" s="3" t="s">
        <v>122</v>
      </c>
      <c r="BB22" s="3" t="s">
        <v>122</v>
      </c>
      <c r="BC22" s="3" t="s">
        <v>122</v>
      </c>
      <c r="BD22" t="s">
        <v>4</v>
      </c>
      <c r="BE22" s="3" t="s">
        <v>122</v>
      </c>
      <c r="BF22" s="3" t="s">
        <v>122</v>
      </c>
      <c r="BG22" s="3" t="s">
        <v>122</v>
      </c>
      <c r="BH22" s="3" t="s">
        <v>122</v>
      </c>
      <c r="BI22" s="3" t="s">
        <v>122</v>
      </c>
      <c r="BJ22" s="3" t="s">
        <v>122</v>
      </c>
      <c r="BK22" s="3" t="s">
        <v>122</v>
      </c>
      <c r="BL22" s="3" t="s">
        <v>122</v>
      </c>
      <c r="BM22" s="3" t="s">
        <v>122</v>
      </c>
      <c r="BN22" s="3" t="s">
        <v>122</v>
      </c>
      <c r="BO22" s="3" t="s">
        <v>122</v>
      </c>
      <c r="BP22" s="3" t="s">
        <v>122</v>
      </c>
      <c r="BQ22" s="3" t="s">
        <v>122</v>
      </c>
      <c r="BR22" s="3" t="s">
        <v>122</v>
      </c>
      <c r="BS22" s="3" t="s">
        <v>122</v>
      </c>
      <c r="BT22" s="3" t="s">
        <v>122</v>
      </c>
      <c r="BU22" s="3" t="s">
        <v>122</v>
      </c>
      <c r="BV22" s="3" t="s">
        <v>122</v>
      </c>
      <c r="BW22" s="3" t="s">
        <v>122</v>
      </c>
      <c r="BX22" s="3" t="s">
        <v>122</v>
      </c>
      <c r="BY22" s="3" t="s">
        <v>122</v>
      </c>
      <c r="BZ22" s="3" t="s">
        <v>122</v>
      </c>
      <c r="CA22" s="3" t="s">
        <v>122</v>
      </c>
      <c r="CB22" s="3" t="s">
        <v>122</v>
      </c>
      <c r="CC22" s="3" t="s">
        <v>122</v>
      </c>
      <c r="CD22" s="3" t="s">
        <v>122</v>
      </c>
      <c r="CE22" s="3" t="s">
        <v>122</v>
      </c>
      <c r="CF22" s="3" t="s">
        <v>122</v>
      </c>
      <c r="CG22" s="3" t="s">
        <v>122</v>
      </c>
      <c r="CH22" s="3" t="s">
        <v>122</v>
      </c>
      <c r="CI22" s="3" t="s">
        <v>122</v>
      </c>
      <c r="CJ22" s="3" t="s">
        <v>122</v>
      </c>
      <c r="CK22" s="3" t="s">
        <v>122</v>
      </c>
      <c r="CL22" t="s">
        <v>4</v>
      </c>
      <c r="CM22" s="3" t="s">
        <v>122</v>
      </c>
      <c r="CN22" s="3" t="s">
        <v>122</v>
      </c>
      <c r="CO22" s="3" t="s">
        <v>122</v>
      </c>
      <c r="CP22" t="s">
        <v>88</v>
      </c>
      <c r="CQ22" t="s">
        <v>88</v>
      </c>
      <c r="CR22" t="s">
        <v>88</v>
      </c>
      <c r="CS22" t="s">
        <v>88</v>
      </c>
      <c r="CT22" t="s">
        <v>88</v>
      </c>
      <c r="CU22" t="s">
        <v>88</v>
      </c>
      <c r="CV22" t="s">
        <v>88</v>
      </c>
    </row>
    <row r="23" spans="1:100">
      <c r="A23" s="3" t="s">
        <v>208</v>
      </c>
      <c r="B23" s="7" t="s">
        <v>151</v>
      </c>
      <c r="C23">
        <v>6.66068801518069</v>
      </c>
      <c r="D23">
        <v>1.8477935045154501</v>
      </c>
      <c r="E23">
        <v>1.84163717296478</v>
      </c>
      <c r="F23" t="s">
        <v>122</v>
      </c>
      <c r="G23" t="s">
        <v>4</v>
      </c>
      <c r="H23">
        <v>6.66068801518069</v>
      </c>
      <c r="I23">
        <v>0.67403550571184701</v>
      </c>
      <c r="J23">
        <v>3.0268551594138202</v>
      </c>
      <c r="K23" t="s">
        <v>122</v>
      </c>
      <c r="L23" t="s">
        <v>4</v>
      </c>
      <c r="M23">
        <v>1.8477935045154501</v>
      </c>
      <c r="N23">
        <v>0.67403550571184701</v>
      </c>
      <c r="O23">
        <v>1.18521798644905</v>
      </c>
      <c r="P23">
        <v>0.60170948597998797</v>
      </c>
      <c r="Q23" t="s">
        <v>4</v>
      </c>
      <c r="R23" s="4" t="s">
        <v>87</v>
      </c>
      <c r="S23" t="s">
        <v>4</v>
      </c>
      <c r="T23" t="s">
        <v>92</v>
      </c>
      <c r="U23" t="s">
        <v>92</v>
      </c>
      <c r="V23" t="s">
        <v>92</v>
      </c>
      <c r="W23" t="s">
        <v>92</v>
      </c>
      <c r="X23" t="s">
        <v>4</v>
      </c>
      <c r="Y23" t="s">
        <v>92</v>
      </c>
      <c r="Z23" t="s">
        <v>92</v>
      </c>
      <c r="AA23" t="s">
        <v>92</v>
      </c>
      <c r="AB23" t="s">
        <v>4</v>
      </c>
      <c r="AC23" s="3" t="s">
        <v>93</v>
      </c>
      <c r="AD23" t="s">
        <v>4</v>
      </c>
      <c r="AE23" s="4" t="s">
        <v>107</v>
      </c>
      <c r="AZ23" t="s">
        <v>4</v>
      </c>
      <c r="BA23" s="3" t="s">
        <v>122</v>
      </c>
      <c r="BB23" s="3" t="s">
        <v>122</v>
      </c>
      <c r="BC23" s="3" t="s">
        <v>122</v>
      </c>
      <c r="BD23" t="s">
        <v>4</v>
      </c>
      <c r="BE23" s="3" t="s">
        <v>122</v>
      </c>
      <c r="BF23" s="3" t="s">
        <v>122</v>
      </c>
      <c r="BG23" s="3" t="s">
        <v>122</v>
      </c>
      <c r="BH23" s="3" t="s">
        <v>122</v>
      </c>
      <c r="BI23" s="3" t="s">
        <v>122</v>
      </c>
      <c r="BJ23" s="3" t="s">
        <v>122</v>
      </c>
      <c r="BK23" s="3" t="s">
        <v>122</v>
      </c>
      <c r="BL23" s="3" t="s">
        <v>122</v>
      </c>
      <c r="BM23" s="3" t="s">
        <v>122</v>
      </c>
      <c r="BN23" s="3" t="s">
        <v>122</v>
      </c>
      <c r="BO23" s="3" t="s">
        <v>122</v>
      </c>
      <c r="BP23" s="3" t="s">
        <v>122</v>
      </c>
      <c r="BQ23" s="3" t="s">
        <v>122</v>
      </c>
      <c r="BR23" s="3" t="s">
        <v>122</v>
      </c>
      <c r="BS23" s="3" t="s">
        <v>122</v>
      </c>
      <c r="BT23" s="3" t="s">
        <v>122</v>
      </c>
      <c r="BU23" s="3" t="s">
        <v>122</v>
      </c>
      <c r="BV23" s="3" t="s">
        <v>122</v>
      </c>
      <c r="BW23" s="3" t="s">
        <v>122</v>
      </c>
      <c r="BX23" s="3" t="s">
        <v>122</v>
      </c>
      <c r="BY23" s="3" t="s">
        <v>122</v>
      </c>
      <c r="BZ23" s="3" t="s">
        <v>122</v>
      </c>
      <c r="CA23" s="3" t="s">
        <v>122</v>
      </c>
      <c r="CB23" s="3" t="s">
        <v>122</v>
      </c>
      <c r="CC23" s="3" t="s">
        <v>122</v>
      </c>
      <c r="CD23" s="3" t="s">
        <v>122</v>
      </c>
      <c r="CE23" s="3" t="s">
        <v>122</v>
      </c>
      <c r="CF23" s="3" t="s">
        <v>122</v>
      </c>
      <c r="CG23" s="3" t="s">
        <v>122</v>
      </c>
      <c r="CH23" s="3" t="s">
        <v>122</v>
      </c>
      <c r="CI23" s="3" t="s">
        <v>122</v>
      </c>
      <c r="CJ23" s="3" t="s">
        <v>122</v>
      </c>
      <c r="CK23" s="3" t="s">
        <v>122</v>
      </c>
      <c r="CL23" t="s">
        <v>4</v>
      </c>
      <c r="CM23" s="3" t="s">
        <v>122</v>
      </c>
      <c r="CN23" s="3" t="s">
        <v>122</v>
      </c>
      <c r="CO23" s="3" t="s">
        <v>122</v>
      </c>
      <c r="CP23" t="s">
        <v>88</v>
      </c>
      <c r="CQ23" t="s">
        <v>88</v>
      </c>
      <c r="CR23" t="s">
        <v>88</v>
      </c>
      <c r="CS23" t="s">
        <v>88</v>
      </c>
      <c r="CT23" t="s">
        <v>88</v>
      </c>
      <c r="CU23" t="s">
        <v>88</v>
      </c>
      <c r="CV23" t="s">
        <v>88</v>
      </c>
    </row>
    <row r="24" spans="1:100">
      <c r="A24" s="3" t="s">
        <v>211</v>
      </c>
      <c r="B24" s="7" t="s">
        <v>151</v>
      </c>
      <c r="C24">
        <v>3.4676372015582499</v>
      </c>
      <c r="D24">
        <v>2.8200349130366602</v>
      </c>
      <c r="E24">
        <v>0.31734512537807502</v>
      </c>
      <c r="F24" t="s">
        <v>122</v>
      </c>
      <c r="G24" t="s">
        <v>4</v>
      </c>
      <c r="H24">
        <v>3.4676372015582499</v>
      </c>
      <c r="I24">
        <v>4.8504196445793104</v>
      </c>
      <c r="J24">
        <f>0.446519107846669</f>
        <v>0.44651910784666898</v>
      </c>
      <c r="K24" t="s">
        <v>122</v>
      </c>
      <c r="L24" t="s">
        <v>4</v>
      </c>
      <c r="M24">
        <v>2.8200349130366602</v>
      </c>
      <c r="N24">
        <v>4.8504196445793104</v>
      </c>
      <c r="O24">
        <f>0.763864233224744</f>
        <v>0.76386423322474395</v>
      </c>
      <c r="P24">
        <v>0.64932448172579205</v>
      </c>
      <c r="Q24" t="s">
        <v>4</v>
      </c>
      <c r="R24" s="4" t="s">
        <v>87</v>
      </c>
      <c r="S24" t="s">
        <v>4</v>
      </c>
      <c r="T24" t="s">
        <v>92</v>
      </c>
      <c r="U24" t="s">
        <v>92</v>
      </c>
      <c r="V24" t="s">
        <v>92</v>
      </c>
      <c r="W24" t="s">
        <v>92</v>
      </c>
      <c r="X24" t="s">
        <v>4</v>
      </c>
      <c r="Y24" t="s">
        <v>92</v>
      </c>
      <c r="Z24" t="s">
        <v>92</v>
      </c>
      <c r="AA24" t="s">
        <v>92</v>
      </c>
      <c r="AB24" t="s">
        <v>4</v>
      </c>
      <c r="AC24" s="3" t="s">
        <v>93</v>
      </c>
      <c r="AD24" t="s">
        <v>4</v>
      </c>
      <c r="AE24" s="4" t="s">
        <v>107</v>
      </c>
      <c r="AZ24" t="s">
        <v>4</v>
      </c>
      <c r="BA24" s="3" t="s">
        <v>122</v>
      </c>
      <c r="BB24" s="3" t="s">
        <v>122</v>
      </c>
      <c r="BC24" s="3" t="s">
        <v>122</v>
      </c>
      <c r="BD24" t="s">
        <v>4</v>
      </c>
      <c r="BE24" s="3" t="s">
        <v>122</v>
      </c>
      <c r="BF24" s="3" t="s">
        <v>122</v>
      </c>
      <c r="BG24" s="3" t="s">
        <v>122</v>
      </c>
      <c r="BH24" s="3" t="s">
        <v>122</v>
      </c>
      <c r="BI24" s="3" t="s">
        <v>122</v>
      </c>
      <c r="BJ24" s="3" t="s">
        <v>122</v>
      </c>
      <c r="BK24" s="3" t="s">
        <v>122</v>
      </c>
      <c r="BL24" s="3" t="s">
        <v>122</v>
      </c>
      <c r="BM24" s="3" t="s">
        <v>122</v>
      </c>
      <c r="BN24" s="3" t="s">
        <v>122</v>
      </c>
      <c r="BO24" s="3" t="s">
        <v>122</v>
      </c>
      <c r="BP24" s="3" t="s">
        <v>122</v>
      </c>
      <c r="BQ24" s="3" t="s">
        <v>122</v>
      </c>
      <c r="BR24" s="3" t="s">
        <v>122</v>
      </c>
      <c r="BS24" s="3" t="s">
        <v>122</v>
      </c>
      <c r="BT24" s="3" t="s">
        <v>122</v>
      </c>
      <c r="BU24" s="3" t="s">
        <v>122</v>
      </c>
      <c r="BV24" s="3" t="s">
        <v>122</v>
      </c>
      <c r="BW24" s="3" t="s">
        <v>122</v>
      </c>
      <c r="BX24" s="3" t="s">
        <v>122</v>
      </c>
      <c r="BY24" s="3" t="s">
        <v>122</v>
      </c>
      <c r="BZ24" s="3" t="s">
        <v>122</v>
      </c>
      <c r="CA24" s="3" t="s">
        <v>122</v>
      </c>
      <c r="CB24" s="3" t="s">
        <v>122</v>
      </c>
      <c r="CC24" s="3" t="s">
        <v>122</v>
      </c>
      <c r="CD24" s="3" t="s">
        <v>122</v>
      </c>
      <c r="CE24" s="3" t="s">
        <v>122</v>
      </c>
      <c r="CF24" s="3" t="s">
        <v>122</v>
      </c>
      <c r="CG24" s="3" t="s">
        <v>122</v>
      </c>
      <c r="CH24" s="3" t="s">
        <v>122</v>
      </c>
      <c r="CI24" s="3" t="s">
        <v>122</v>
      </c>
      <c r="CJ24" s="3" t="s">
        <v>122</v>
      </c>
      <c r="CK24" s="3" t="s">
        <v>122</v>
      </c>
      <c r="CL24" t="s">
        <v>4</v>
      </c>
      <c r="CM24" s="3" t="s">
        <v>122</v>
      </c>
      <c r="CN24" s="3" t="s">
        <v>122</v>
      </c>
      <c r="CO24" s="3" t="s">
        <v>122</v>
      </c>
      <c r="CP24" t="s">
        <v>88</v>
      </c>
      <c r="CQ24" t="s">
        <v>88</v>
      </c>
      <c r="CR24" t="s">
        <v>88</v>
      </c>
      <c r="CS24" t="s">
        <v>88</v>
      </c>
      <c r="CT24" t="s">
        <v>88</v>
      </c>
      <c r="CU24" t="s">
        <v>88</v>
      </c>
      <c r="CV24" t="s">
        <v>88</v>
      </c>
    </row>
    <row r="25" spans="1:100">
      <c r="A25" s="3" t="s">
        <v>212</v>
      </c>
      <c r="B25" s="7" t="s">
        <v>151</v>
      </c>
      <c r="C25">
        <v>0</v>
      </c>
      <c r="D25">
        <v>0</v>
      </c>
      <c r="E25">
        <v>0</v>
      </c>
      <c r="F25" t="s">
        <v>122</v>
      </c>
      <c r="G25" t="s">
        <v>4</v>
      </c>
      <c r="H25">
        <v>0</v>
      </c>
      <c r="I25">
        <v>0.63668974789924304</v>
      </c>
      <c r="J25">
        <f>-1.85990086651165</f>
        <v>-1.8599008665116501</v>
      </c>
      <c r="K25" t="s">
        <v>122</v>
      </c>
      <c r="L25" t="s">
        <v>4</v>
      </c>
      <c r="M25">
        <v>0</v>
      </c>
      <c r="N25">
        <v>0.63668974789924304</v>
      </c>
      <c r="O25">
        <f>-1.52969025849063</f>
        <v>-1.52969025849063</v>
      </c>
      <c r="P25">
        <v>0.77834497301409</v>
      </c>
      <c r="Q25" t="s">
        <v>4</v>
      </c>
      <c r="R25" s="4" t="s">
        <v>87</v>
      </c>
      <c r="S25" t="s">
        <v>4</v>
      </c>
      <c r="T25" t="s">
        <v>92</v>
      </c>
      <c r="U25" t="s">
        <v>92</v>
      </c>
      <c r="V25" t="s">
        <v>92</v>
      </c>
      <c r="W25" t="s">
        <v>92</v>
      </c>
      <c r="X25" t="s">
        <v>4</v>
      </c>
      <c r="Y25" t="s">
        <v>92</v>
      </c>
      <c r="Z25" t="s">
        <v>92</v>
      </c>
      <c r="AA25" t="s">
        <v>92</v>
      </c>
      <c r="AB25" t="s">
        <v>4</v>
      </c>
      <c r="AC25" s="3" t="s">
        <v>93</v>
      </c>
      <c r="AD25" t="s">
        <v>4</v>
      </c>
      <c r="AE25" s="4" t="s">
        <v>107</v>
      </c>
      <c r="AZ25" t="s">
        <v>4</v>
      </c>
      <c r="BA25" s="3" t="s">
        <v>122</v>
      </c>
      <c r="BB25" s="3" t="s">
        <v>122</v>
      </c>
      <c r="BC25" s="3" t="s">
        <v>122</v>
      </c>
      <c r="BD25" t="s">
        <v>4</v>
      </c>
      <c r="BE25" s="3" t="s">
        <v>122</v>
      </c>
      <c r="BF25" s="3" t="s">
        <v>122</v>
      </c>
      <c r="BG25" s="3" t="s">
        <v>122</v>
      </c>
      <c r="BH25" s="3" t="s">
        <v>122</v>
      </c>
      <c r="BI25" s="3" t="s">
        <v>122</v>
      </c>
      <c r="BJ25" s="3" t="s">
        <v>122</v>
      </c>
      <c r="BK25" s="3" t="s">
        <v>122</v>
      </c>
      <c r="BL25" s="3" t="s">
        <v>122</v>
      </c>
      <c r="BM25" s="3" t="s">
        <v>122</v>
      </c>
      <c r="BN25" s="3" t="s">
        <v>122</v>
      </c>
      <c r="BO25" s="3" t="s">
        <v>122</v>
      </c>
      <c r="BP25" s="3" t="s">
        <v>122</v>
      </c>
      <c r="BQ25" s="3" t="s">
        <v>122</v>
      </c>
      <c r="BR25" s="3" t="s">
        <v>122</v>
      </c>
      <c r="BS25" s="3" t="s">
        <v>122</v>
      </c>
      <c r="BT25" s="3" t="s">
        <v>122</v>
      </c>
      <c r="BU25" s="3" t="s">
        <v>122</v>
      </c>
      <c r="BV25" s="3" t="s">
        <v>122</v>
      </c>
      <c r="BW25" s="3" t="s">
        <v>122</v>
      </c>
      <c r="BX25" s="3" t="s">
        <v>122</v>
      </c>
      <c r="BY25" s="3" t="s">
        <v>122</v>
      </c>
      <c r="BZ25" s="3" t="s">
        <v>122</v>
      </c>
      <c r="CA25" s="3" t="s">
        <v>122</v>
      </c>
      <c r="CB25" s="3" t="s">
        <v>122</v>
      </c>
      <c r="CC25" s="3" t="s">
        <v>122</v>
      </c>
      <c r="CD25" s="3" t="s">
        <v>122</v>
      </c>
      <c r="CE25" s="3" t="s">
        <v>122</v>
      </c>
      <c r="CF25" s="3" t="s">
        <v>122</v>
      </c>
      <c r="CG25" s="3" t="s">
        <v>122</v>
      </c>
      <c r="CH25" s="3" t="s">
        <v>122</v>
      </c>
      <c r="CI25" s="3" t="s">
        <v>122</v>
      </c>
      <c r="CJ25" s="3" t="s">
        <v>122</v>
      </c>
      <c r="CK25" s="3" t="s">
        <v>122</v>
      </c>
      <c r="CL25" t="s">
        <v>4</v>
      </c>
      <c r="CM25" s="3" t="s">
        <v>122</v>
      </c>
      <c r="CN25" s="3" t="s">
        <v>122</v>
      </c>
      <c r="CO25" s="3" t="s">
        <v>122</v>
      </c>
      <c r="CP25" t="s">
        <v>88</v>
      </c>
      <c r="CQ25" t="s">
        <v>88</v>
      </c>
      <c r="CR25" t="s">
        <v>88</v>
      </c>
      <c r="CS25" t="s">
        <v>88</v>
      </c>
      <c r="CT25" t="s">
        <v>88</v>
      </c>
      <c r="CU25" t="s">
        <v>88</v>
      </c>
      <c r="CV25" t="s">
        <v>88</v>
      </c>
    </row>
    <row r="26" spans="1:100">
      <c r="A26" s="3" t="s">
        <v>213</v>
      </c>
      <c r="B26" s="7" t="s">
        <v>151</v>
      </c>
      <c r="C26">
        <v>1.55129246623541</v>
      </c>
      <c r="D26">
        <v>0.60009824506958198</v>
      </c>
      <c r="E26">
        <v>1.3505374448293801</v>
      </c>
      <c r="F26" t="s">
        <v>122</v>
      </c>
      <c r="G26" t="s">
        <v>4</v>
      </c>
      <c r="H26">
        <v>1.55129246623541</v>
      </c>
      <c r="I26">
        <v>0</v>
      </c>
      <c r="J26">
        <v>2.5772035204905599</v>
      </c>
      <c r="K26" t="s">
        <v>122</v>
      </c>
      <c r="L26" t="s">
        <v>4</v>
      </c>
      <c r="M26">
        <v>0.60009824506958198</v>
      </c>
      <c r="N26">
        <v>0</v>
      </c>
      <c r="O26">
        <v>1.22666607566118</v>
      </c>
      <c r="P26">
        <v>0.783595039246331</v>
      </c>
      <c r="Q26" t="s">
        <v>4</v>
      </c>
      <c r="R26" s="4" t="s">
        <v>87</v>
      </c>
      <c r="S26" t="s">
        <v>4</v>
      </c>
      <c r="T26" t="s">
        <v>92</v>
      </c>
      <c r="U26" t="s">
        <v>92</v>
      </c>
      <c r="V26" t="s">
        <v>92</v>
      </c>
      <c r="W26" t="s">
        <v>92</v>
      </c>
      <c r="X26" t="s">
        <v>4</v>
      </c>
      <c r="Y26" t="s">
        <v>92</v>
      </c>
      <c r="Z26" t="s">
        <v>92</v>
      </c>
      <c r="AA26" t="s">
        <v>92</v>
      </c>
      <c r="AB26" t="s">
        <v>4</v>
      </c>
      <c r="AC26" s="3" t="s">
        <v>93</v>
      </c>
      <c r="AD26" t="s">
        <v>4</v>
      </c>
      <c r="AE26" s="4" t="s">
        <v>107</v>
      </c>
      <c r="AZ26" t="s">
        <v>4</v>
      </c>
      <c r="BA26" s="3" t="s">
        <v>122</v>
      </c>
      <c r="BB26" s="3" t="s">
        <v>122</v>
      </c>
      <c r="BC26" s="3" t="s">
        <v>122</v>
      </c>
      <c r="BD26" t="s">
        <v>4</v>
      </c>
      <c r="BE26" s="3" t="s">
        <v>122</v>
      </c>
      <c r="BF26" s="3" t="s">
        <v>122</v>
      </c>
      <c r="BG26" s="3" t="s">
        <v>122</v>
      </c>
      <c r="BH26" s="3" t="s">
        <v>122</v>
      </c>
      <c r="BI26" s="3" t="s">
        <v>122</v>
      </c>
      <c r="BJ26" s="3" t="s">
        <v>122</v>
      </c>
      <c r="BK26" s="3" t="s">
        <v>122</v>
      </c>
      <c r="BL26" s="3" t="s">
        <v>122</v>
      </c>
      <c r="BM26" s="3" t="s">
        <v>122</v>
      </c>
      <c r="BN26" s="3" t="s">
        <v>122</v>
      </c>
      <c r="BO26" s="3" t="s">
        <v>122</v>
      </c>
      <c r="BP26" s="3" t="s">
        <v>122</v>
      </c>
      <c r="BQ26" s="3" t="s">
        <v>122</v>
      </c>
      <c r="BR26" s="3" t="s">
        <v>122</v>
      </c>
      <c r="BS26" s="3" t="s">
        <v>122</v>
      </c>
      <c r="BT26" s="3" t="s">
        <v>122</v>
      </c>
      <c r="BU26" s="3" t="s">
        <v>122</v>
      </c>
      <c r="BV26" s="3" t="s">
        <v>122</v>
      </c>
      <c r="BW26" s="3" t="s">
        <v>122</v>
      </c>
      <c r="BX26" s="3" t="s">
        <v>122</v>
      </c>
      <c r="BY26" s="3" t="s">
        <v>122</v>
      </c>
      <c r="BZ26" s="3" t="s">
        <v>122</v>
      </c>
      <c r="CA26" s="3" t="s">
        <v>122</v>
      </c>
      <c r="CB26" s="3" t="s">
        <v>122</v>
      </c>
      <c r="CC26" s="3" t="s">
        <v>122</v>
      </c>
      <c r="CD26" s="3" t="s">
        <v>122</v>
      </c>
      <c r="CE26" s="3" t="s">
        <v>122</v>
      </c>
      <c r="CF26" s="3" t="s">
        <v>122</v>
      </c>
      <c r="CG26" s="3" t="s">
        <v>122</v>
      </c>
      <c r="CH26" s="3" t="s">
        <v>122</v>
      </c>
      <c r="CI26" s="3" t="s">
        <v>122</v>
      </c>
      <c r="CJ26" s="3" t="s">
        <v>122</v>
      </c>
      <c r="CK26" s="3" t="s">
        <v>122</v>
      </c>
      <c r="CL26" t="s">
        <v>4</v>
      </c>
      <c r="CM26" s="3" t="s">
        <v>122</v>
      </c>
      <c r="CN26" s="3" t="s">
        <v>122</v>
      </c>
      <c r="CO26" s="3" t="s">
        <v>122</v>
      </c>
      <c r="CP26" t="s">
        <v>88</v>
      </c>
      <c r="CQ26" t="s">
        <v>88</v>
      </c>
      <c r="CR26" t="s">
        <v>88</v>
      </c>
      <c r="CS26" t="s">
        <v>88</v>
      </c>
      <c r="CT26" t="s">
        <v>88</v>
      </c>
      <c r="CU26" t="s">
        <v>88</v>
      </c>
      <c r="CV26" t="s">
        <v>88</v>
      </c>
    </row>
    <row r="27" spans="1:100">
      <c r="A27" s="3" t="s">
        <v>214</v>
      </c>
      <c r="B27" s="7" t="s">
        <v>151</v>
      </c>
      <c r="C27">
        <v>5.4921203761204902</v>
      </c>
      <c r="D27">
        <v>1.8197236979079201</v>
      </c>
      <c r="E27">
        <v>1.6191024666424101</v>
      </c>
      <c r="F27" t="s">
        <v>122</v>
      </c>
      <c r="G27" t="s">
        <v>4</v>
      </c>
      <c r="H27">
        <v>5.4921203761204902</v>
      </c>
      <c r="I27">
        <v>0.967668214356326</v>
      </c>
      <c r="J27">
        <v>2.5121309031780998</v>
      </c>
      <c r="K27" t="s">
        <v>122</v>
      </c>
      <c r="L27" t="s">
        <v>4</v>
      </c>
      <c r="M27">
        <v>1.8197236979079201</v>
      </c>
      <c r="N27">
        <v>0.967668214356326</v>
      </c>
      <c r="O27">
        <v>0.89302843653569597</v>
      </c>
      <c r="P27">
        <v>0.80575545319106601</v>
      </c>
      <c r="Q27" t="s">
        <v>4</v>
      </c>
      <c r="R27" s="4" t="s">
        <v>87</v>
      </c>
      <c r="S27" t="s">
        <v>4</v>
      </c>
      <c r="T27" t="s">
        <v>92</v>
      </c>
      <c r="U27" t="s">
        <v>92</v>
      </c>
      <c r="V27" t="s">
        <v>92</v>
      </c>
      <c r="W27" t="s">
        <v>92</v>
      </c>
      <c r="X27" t="s">
        <v>4</v>
      </c>
      <c r="Y27" t="s">
        <v>92</v>
      </c>
      <c r="Z27" t="s">
        <v>92</v>
      </c>
      <c r="AA27" t="s">
        <v>92</v>
      </c>
      <c r="AB27" t="s">
        <v>4</v>
      </c>
      <c r="AC27" s="3" t="s">
        <v>93</v>
      </c>
      <c r="AD27" t="s">
        <v>4</v>
      </c>
      <c r="AE27" s="4" t="s">
        <v>107</v>
      </c>
      <c r="AZ27" t="s">
        <v>4</v>
      </c>
      <c r="BA27" s="3" t="s">
        <v>122</v>
      </c>
      <c r="BB27" s="3" t="s">
        <v>122</v>
      </c>
      <c r="BC27" s="3" t="s">
        <v>122</v>
      </c>
      <c r="BD27" t="s">
        <v>4</v>
      </c>
      <c r="BE27" s="3" t="s">
        <v>122</v>
      </c>
      <c r="BF27" s="3" t="s">
        <v>122</v>
      </c>
      <c r="BG27" s="3" t="s">
        <v>122</v>
      </c>
      <c r="BH27" s="3" t="s">
        <v>122</v>
      </c>
      <c r="BI27" s="3" t="s">
        <v>122</v>
      </c>
      <c r="BJ27" s="3" t="s">
        <v>122</v>
      </c>
      <c r="BK27" s="3" t="s">
        <v>122</v>
      </c>
      <c r="BL27" s="3" t="s">
        <v>122</v>
      </c>
      <c r="BM27" s="3" t="s">
        <v>122</v>
      </c>
      <c r="BN27" s="3" t="s">
        <v>122</v>
      </c>
      <c r="BO27" s="3" t="s">
        <v>122</v>
      </c>
      <c r="BP27" s="3" t="s">
        <v>122</v>
      </c>
      <c r="BQ27" s="3" t="s">
        <v>122</v>
      </c>
      <c r="BR27" s="3" t="s">
        <v>122</v>
      </c>
      <c r="BS27" s="3" t="s">
        <v>122</v>
      </c>
      <c r="BT27" s="3" t="s">
        <v>122</v>
      </c>
      <c r="BU27" s="3" t="s">
        <v>122</v>
      </c>
      <c r="BV27" s="3" t="s">
        <v>122</v>
      </c>
      <c r="BW27" s="3" t="s">
        <v>122</v>
      </c>
      <c r="BX27" s="3" t="s">
        <v>122</v>
      </c>
      <c r="BY27" s="3" t="s">
        <v>122</v>
      </c>
      <c r="BZ27" s="3" t="s">
        <v>122</v>
      </c>
      <c r="CA27" s="3" t="s">
        <v>122</v>
      </c>
      <c r="CB27" s="3" t="s">
        <v>122</v>
      </c>
      <c r="CC27" s="3" t="s">
        <v>122</v>
      </c>
      <c r="CD27" s="3" t="s">
        <v>122</v>
      </c>
      <c r="CE27" s="3" t="s">
        <v>122</v>
      </c>
      <c r="CF27" s="3" t="s">
        <v>122</v>
      </c>
      <c r="CG27" s="3" t="s">
        <v>122</v>
      </c>
      <c r="CH27" s="3" t="s">
        <v>122</v>
      </c>
      <c r="CI27" s="3" t="s">
        <v>122</v>
      </c>
      <c r="CJ27" s="3" t="s">
        <v>122</v>
      </c>
      <c r="CK27" s="3" t="s">
        <v>122</v>
      </c>
      <c r="CL27" t="s">
        <v>4</v>
      </c>
      <c r="CM27" s="3" t="s">
        <v>122</v>
      </c>
      <c r="CN27" s="3" t="s">
        <v>122</v>
      </c>
      <c r="CO27" s="3" t="s">
        <v>122</v>
      </c>
      <c r="CP27" t="s">
        <v>88</v>
      </c>
      <c r="CQ27" t="s">
        <v>88</v>
      </c>
      <c r="CR27" t="s">
        <v>88</v>
      </c>
      <c r="CS27" t="s">
        <v>88</v>
      </c>
      <c r="CT27" t="s">
        <v>88</v>
      </c>
      <c r="CU27" t="s">
        <v>88</v>
      </c>
      <c r="CV27" t="s">
        <v>88</v>
      </c>
    </row>
    <row r="28" spans="1:100">
      <c r="A28" s="3" t="s">
        <v>215</v>
      </c>
      <c r="B28" s="7" t="s">
        <v>151</v>
      </c>
      <c r="C28">
        <v>1.52101148430056</v>
      </c>
      <c r="D28">
        <v>0.60009824506958198</v>
      </c>
      <c r="E28">
        <v>1.33024645122949</v>
      </c>
      <c r="F28" t="s">
        <v>122</v>
      </c>
      <c r="G28" t="s">
        <v>4</v>
      </c>
      <c r="H28">
        <v>1.52101148430056</v>
      </c>
      <c r="I28">
        <v>0</v>
      </c>
      <c r="J28">
        <v>2.5517241870328902</v>
      </c>
      <c r="K28" t="s">
        <v>122</v>
      </c>
      <c r="L28" t="s">
        <v>4</v>
      </c>
      <c r="M28">
        <v>0.60009824506958198</v>
      </c>
      <c r="N28">
        <v>0</v>
      </c>
      <c r="O28">
        <v>1.2214777358033999</v>
      </c>
      <c r="P28">
        <v>0.82501715918845397</v>
      </c>
      <c r="Q28" t="s">
        <v>4</v>
      </c>
      <c r="R28" s="4" t="s">
        <v>87</v>
      </c>
      <c r="S28" t="s">
        <v>4</v>
      </c>
      <c r="T28" t="s">
        <v>92</v>
      </c>
      <c r="U28" t="s">
        <v>92</v>
      </c>
      <c r="V28" t="s">
        <v>92</v>
      </c>
      <c r="W28" t="s">
        <v>92</v>
      </c>
      <c r="X28" t="s">
        <v>4</v>
      </c>
      <c r="Y28" t="s">
        <v>92</v>
      </c>
      <c r="Z28" t="s">
        <v>92</v>
      </c>
      <c r="AA28" t="s">
        <v>92</v>
      </c>
      <c r="AB28" t="s">
        <v>4</v>
      </c>
      <c r="AC28" s="3" t="s">
        <v>93</v>
      </c>
      <c r="AD28" t="s">
        <v>4</v>
      </c>
      <c r="AE28" s="4" t="s">
        <v>107</v>
      </c>
      <c r="AZ28" t="s">
        <v>4</v>
      </c>
      <c r="BA28" s="3" t="s">
        <v>122</v>
      </c>
      <c r="BB28" s="3" t="s">
        <v>122</v>
      </c>
      <c r="BC28" s="3" t="s">
        <v>122</v>
      </c>
      <c r="BD28" t="s">
        <v>4</v>
      </c>
      <c r="BE28" s="3" t="s">
        <v>122</v>
      </c>
      <c r="BF28" s="3" t="s">
        <v>122</v>
      </c>
      <c r="BG28" s="3" t="s">
        <v>122</v>
      </c>
      <c r="BH28" s="3" t="s">
        <v>122</v>
      </c>
      <c r="BI28" s="3" t="s">
        <v>122</v>
      </c>
      <c r="BJ28" s="3" t="s">
        <v>122</v>
      </c>
      <c r="BK28" s="3" t="s">
        <v>122</v>
      </c>
      <c r="BL28" s="3" t="s">
        <v>122</v>
      </c>
      <c r="BM28" s="3" t="s">
        <v>122</v>
      </c>
      <c r="BN28" s="3" t="s">
        <v>122</v>
      </c>
      <c r="BO28" s="3" t="s">
        <v>122</v>
      </c>
      <c r="BP28" s="3" t="s">
        <v>122</v>
      </c>
      <c r="BQ28" s="3" t="s">
        <v>122</v>
      </c>
      <c r="BR28" s="3" t="s">
        <v>122</v>
      </c>
      <c r="BS28" s="3" t="s">
        <v>122</v>
      </c>
      <c r="BT28" s="3" t="s">
        <v>122</v>
      </c>
      <c r="BU28" s="3" t="s">
        <v>122</v>
      </c>
      <c r="BV28" s="3" t="s">
        <v>122</v>
      </c>
      <c r="BW28" s="3" t="s">
        <v>122</v>
      </c>
      <c r="BX28" s="3" t="s">
        <v>122</v>
      </c>
      <c r="BY28" s="3" t="s">
        <v>122</v>
      </c>
      <c r="BZ28" s="3" t="s">
        <v>122</v>
      </c>
      <c r="CA28" s="3" t="s">
        <v>122</v>
      </c>
      <c r="CB28" s="3" t="s">
        <v>122</v>
      </c>
      <c r="CC28" s="3" t="s">
        <v>122</v>
      </c>
      <c r="CD28" s="3" t="s">
        <v>122</v>
      </c>
      <c r="CE28" s="3" t="s">
        <v>122</v>
      </c>
      <c r="CF28" s="3" t="s">
        <v>122</v>
      </c>
      <c r="CG28" s="3" t="s">
        <v>122</v>
      </c>
      <c r="CH28" s="3" t="s">
        <v>122</v>
      </c>
      <c r="CI28" s="3" t="s">
        <v>122</v>
      </c>
      <c r="CJ28" s="3" t="s">
        <v>122</v>
      </c>
      <c r="CK28" s="3" t="s">
        <v>122</v>
      </c>
      <c r="CL28" t="s">
        <v>4</v>
      </c>
      <c r="CM28" s="3" t="s">
        <v>122</v>
      </c>
      <c r="CN28" s="3" t="s">
        <v>122</v>
      </c>
      <c r="CO28" s="3" t="s">
        <v>122</v>
      </c>
      <c r="CP28" t="s">
        <v>88</v>
      </c>
      <c r="CQ28" t="s">
        <v>88</v>
      </c>
      <c r="CR28" t="s">
        <v>88</v>
      </c>
      <c r="CS28" t="s">
        <v>88</v>
      </c>
      <c r="CT28" t="s">
        <v>88</v>
      </c>
      <c r="CU28" t="s">
        <v>88</v>
      </c>
      <c r="CV28" t="s">
        <v>88</v>
      </c>
    </row>
    <row r="29" spans="1:100">
      <c r="A29" s="3" t="s">
        <v>216</v>
      </c>
      <c r="B29" s="7" t="s">
        <v>151</v>
      </c>
      <c r="C29">
        <v>5.9231758079712504</v>
      </c>
      <c r="D29">
        <v>2.6559754484655</v>
      </c>
      <c r="E29">
        <v>1.1709292844317001</v>
      </c>
      <c r="F29" t="s">
        <v>122</v>
      </c>
      <c r="G29" t="s">
        <v>4</v>
      </c>
      <c r="H29">
        <v>5.9231758079712504</v>
      </c>
      <c r="I29">
        <v>1.93533642871265</v>
      </c>
      <c r="J29">
        <v>1.62138427146583</v>
      </c>
      <c r="K29" t="s">
        <v>122</v>
      </c>
      <c r="L29" t="s">
        <v>4</v>
      </c>
      <c r="M29">
        <v>2.6559754484655</v>
      </c>
      <c r="N29">
        <v>1.93533642871265</v>
      </c>
      <c r="O29">
        <v>0.45045498703412201</v>
      </c>
      <c r="P29">
        <v>0.85488875068505799</v>
      </c>
      <c r="Q29" t="s">
        <v>4</v>
      </c>
      <c r="R29" s="4" t="s">
        <v>87</v>
      </c>
      <c r="S29" t="s">
        <v>4</v>
      </c>
      <c r="T29" t="s">
        <v>92</v>
      </c>
      <c r="U29" t="s">
        <v>92</v>
      </c>
      <c r="V29" t="s">
        <v>92</v>
      </c>
      <c r="W29" t="s">
        <v>92</v>
      </c>
      <c r="X29" t="s">
        <v>4</v>
      </c>
      <c r="Y29" t="s">
        <v>92</v>
      </c>
      <c r="Z29" t="s">
        <v>92</v>
      </c>
      <c r="AA29" t="s">
        <v>92</v>
      </c>
      <c r="AB29" t="s">
        <v>4</v>
      </c>
      <c r="AC29" s="3" t="s">
        <v>93</v>
      </c>
      <c r="AD29" t="s">
        <v>4</v>
      </c>
      <c r="AE29" s="4" t="s">
        <v>107</v>
      </c>
      <c r="AZ29" t="s">
        <v>4</v>
      </c>
      <c r="BA29" s="3" t="s">
        <v>122</v>
      </c>
      <c r="BB29" s="3" t="s">
        <v>122</v>
      </c>
      <c r="BC29" s="3" t="s">
        <v>122</v>
      </c>
      <c r="BD29" t="s">
        <v>4</v>
      </c>
      <c r="BE29" s="3" t="s">
        <v>122</v>
      </c>
      <c r="BF29" s="3" t="s">
        <v>122</v>
      </c>
      <c r="BG29" s="3" t="s">
        <v>122</v>
      </c>
      <c r="BH29" s="3" t="s">
        <v>122</v>
      </c>
      <c r="BI29" s="3" t="s">
        <v>122</v>
      </c>
      <c r="BJ29" s="3" t="s">
        <v>122</v>
      </c>
      <c r="BK29" s="3" t="s">
        <v>122</v>
      </c>
      <c r="BL29" s="3" t="s">
        <v>122</v>
      </c>
      <c r="BM29" s="3" t="s">
        <v>122</v>
      </c>
      <c r="BN29" s="3" t="s">
        <v>122</v>
      </c>
      <c r="BO29" s="3" t="s">
        <v>122</v>
      </c>
      <c r="BP29" s="3" t="s">
        <v>122</v>
      </c>
      <c r="BQ29" s="3" t="s">
        <v>122</v>
      </c>
      <c r="BR29" s="3" t="s">
        <v>122</v>
      </c>
      <c r="BS29" s="3" t="s">
        <v>122</v>
      </c>
      <c r="BT29" s="3" t="s">
        <v>122</v>
      </c>
      <c r="BU29" s="3" t="s">
        <v>122</v>
      </c>
      <c r="BV29" s="3" t="s">
        <v>122</v>
      </c>
      <c r="BW29" s="3" t="s">
        <v>122</v>
      </c>
      <c r="BX29" s="3" t="s">
        <v>122</v>
      </c>
      <c r="BY29" s="3" t="s">
        <v>122</v>
      </c>
      <c r="BZ29" s="3" t="s">
        <v>122</v>
      </c>
      <c r="CA29" s="3" t="s">
        <v>122</v>
      </c>
      <c r="CB29" s="3" t="s">
        <v>122</v>
      </c>
      <c r="CC29" s="3" t="s">
        <v>122</v>
      </c>
      <c r="CD29" s="3" t="s">
        <v>122</v>
      </c>
      <c r="CE29" s="3" t="s">
        <v>122</v>
      </c>
      <c r="CF29" s="3" t="s">
        <v>122</v>
      </c>
      <c r="CG29" s="3" t="s">
        <v>122</v>
      </c>
      <c r="CH29" s="3" t="s">
        <v>122</v>
      </c>
      <c r="CI29" s="3" t="s">
        <v>122</v>
      </c>
      <c r="CJ29" s="3" t="s">
        <v>122</v>
      </c>
      <c r="CK29" s="3" t="s">
        <v>122</v>
      </c>
      <c r="CL29" t="s">
        <v>4</v>
      </c>
      <c r="CM29" s="3" t="s">
        <v>122</v>
      </c>
      <c r="CN29" s="3" t="s">
        <v>122</v>
      </c>
      <c r="CO29" s="3" t="s">
        <v>122</v>
      </c>
      <c r="CP29" t="s">
        <v>88</v>
      </c>
      <c r="CQ29" t="s">
        <v>88</v>
      </c>
      <c r="CR29" t="s">
        <v>88</v>
      </c>
      <c r="CS29" t="s">
        <v>88</v>
      </c>
      <c r="CT29" t="s">
        <v>88</v>
      </c>
      <c r="CU29" t="s">
        <v>88</v>
      </c>
      <c r="CV29" t="s">
        <v>88</v>
      </c>
    </row>
    <row r="30" spans="1:100">
      <c r="A30" s="3" t="s">
        <v>217</v>
      </c>
      <c r="B30" s="7" t="s">
        <v>151</v>
      </c>
      <c r="C30">
        <v>0.87635423322722195</v>
      </c>
      <c r="D30">
        <v>2.9185069866474902</v>
      </c>
      <c r="E30">
        <f>-1.72001493732559</f>
        <v>-1.72001493732559</v>
      </c>
      <c r="F30" t="s">
        <v>122</v>
      </c>
      <c r="G30" t="s">
        <v>4</v>
      </c>
      <c r="H30">
        <v>0.87635423322722195</v>
      </c>
      <c r="I30">
        <v>1.68508876427962</v>
      </c>
      <c r="J30">
        <f>0.96739097858962</f>
        <v>0.96739097858961998</v>
      </c>
      <c r="K30" t="s">
        <v>122</v>
      </c>
      <c r="L30" t="s">
        <v>4</v>
      </c>
      <c r="M30">
        <v>2.9185069866474902</v>
      </c>
      <c r="N30">
        <v>1.68508876427962</v>
      </c>
      <c r="O30">
        <v>0.75262395873596599</v>
      </c>
      <c r="P30">
        <v>0.86997187394329201</v>
      </c>
      <c r="Q30" t="s">
        <v>4</v>
      </c>
      <c r="R30" s="4" t="s">
        <v>87</v>
      </c>
      <c r="S30" t="s">
        <v>4</v>
      </c>
      <c r="T30" t="s">
        <v>92</v>
      </c>
      <c r="U30" t="s">
        <v>92</v>
      </c>
      <c r="V30" t="s">
        <v>92</v>
      </c>
      <c r="W30" t="s">
        <v>92</v>
      </c>
      <c r="X30" t="s">
        <v>4</v>
      </c>
      <c r="Y30" t="s">
        <v>92</v>
      </c>
      <c r="Z30" t="s">
        <v>92</v>
      </c>
      <c r="AA30" t="s">
        <v>92</v>
      </c>
      <c r="AB30" t="s">
        <v>4</v>
      </c>
      <c r="AC30" s="3" t="s">
        <v>93</v>
      </c>
      <c r="AD30" t="s">
        <v>4</v>
      </c>
      <c r="AE30" s="4" t="s">
        <v>107</v>
      </c>
      <c r="AZ30" t="s">
        <v>4</v>
      </c>
      <c r="BA30" s="3" t="s">
        <v>122</v>
      </c>
      <c r="BB30" s="3" t="s">
        <v>122</v>
      </c>
      <c r="BC30" s="3" t="s">
        <v>122</v>
      </c>
      <c r="BD30" t="s">
        <v>4</v>
      </c>
      <c r="BE30" s="3" t="s">
        <v>122</v>
      </c>
      <c r="BF30" s="3" t="s">
        <v>122</v>
      </c>
      <c r="BG30" s="3" t="s">
        <v>122</v>
      </c>
      <c r="BH30" s="3" t="s">
        <v>122</v>
      </c>
      <c r="BI30" s="3" t="s">
        <v>122</v>
      </c>
      <c r="BJ30" s="3" t="s">
        <v>122</v>
      </c>
      <c r="BK30" s="3" t="s">
        <v>122</v>
      </c>
      <c r="BL30" s="3" t="s">
        <v>122</v>
      </c>
      <c r="BM30" s="3" t="s">
        <v>122</v>
      </c>
      <c r="BN30" s="3" t="s">
        <v>122</v>
      </c>
      <c r="BO30" s="3" t="s">
        <v>122</v>
      </c>
      <c r="BP30" s="3" t="s">
        <v>122</v>
      </c>
      <c r="BQ30" s="3" t="s">
        <v>122</v>
      </c>
      <c r="BR30" s="3" t="s">
        <v>122</v>
      </c>
      <c r="BS30" s="3" t="s">
        <v>122</v>
      </c>
      <c r="BT30" s="3" t="s">
        <v>122</v>
      </c>
      <c r="BU30" s="3" t="s">
        <v>122</v>
      </c>
      <c r="BV30" s="3" t="s">
        <v>122</v>
      </c>
      <c r="BW30" s="3" t="s">
        <v>122</v>
      </c>
      <c r="BX30" s="3" t="s">
        <v>122</v>
      </c>
      <c r="BY30" s="3" t="s">
        <v>122</v>
      </c>
      <c r="BZ30" s="3" t="s">
        <v>122</v>
      </c>
      <c r="CA30" s="3" t="s">
        <v>122</v>
      </c>
      <c r="CB30" s="3" t="s">
        <v>122</v>
      </c>
      <c r="CC30" s="3" t="s">
        <v>122</v>
      </c>
      <c r="CD30" s="3" t="s">
        <v>122</v>
      </c>
      <c r="CE30" s="3" t="s">
        <v>122</v>
      </c>
      <c r="CF30" s="3" t="s">
        <v>122</v>
      </c>
      <c r="CG30" s="3" t="s">
        <v>122</v>
      </c>
      <c r="CH30" s="3" t="s">
        <v>122</v>
      </c>
      <c r="CI30" s="3" t="s">
        <v>122</v>
      </c>
      <c r="CJ30" s="3" t="s">
        <v>122</v>
      </c>
      <c r="CK30" s="3" t="s">
        <v>122</v>
      </c>
      <c r="CL30" t="s">
        <v>4</v>
      </c>
      <c r="CM30" s="3" t="s">
        <v>122</v>
      </c>
      <c r="CN30" s="3" t="s">
        <v>122</v>
      </c>
      <c r="CO30" s="3" t="s">
        <v>122</v>
      </c>
      <c r="CP30" t="s">
        <v>88</v>
      </c>
      <c r="CQ30" t="s">
        <v>88</v>
      </c>
      <c r="CR30" t="s">
        <v>88</v>
      </c>
      <c r="CS30" t="s">
        <v>88</v>
      </c>
      <c r="CT30" t="s">
        <v>88</v>
      </c>
      <c r="CU30" t="s">
        <v>88</v>
      </c>
      <c r="CV30" t="s">
        <v>88</v>
      </c>
    </row>
    <row r="31" spans="1:100">
      <c r="A31" s="3" t="s">
        <v>218</v>
      </c>
      <c r="B31" s="7" t="s">
        <v>151</v>
      </c>
      <c r="C31">
        <v>1.2566899854179401</v>
      </c>
      <c r="D31">
        <v>0.36394473958158402</v>
      </c>
      <c r="E31">
        <v>1.8813594143366399</v>
      </c>
      <c r="F31" t="s">
        <v>122</v>
      </c>
      <c r="G31" t="s">
        <v>4</v>
      </c>
      <c r="H31">
        <v>1.2566899854179401</v>
      </c>
      <c r="I31">
        <v>0.337017752855924</v>
      </c>
      <c r="J31">
        <v>1.3134259786679201</v>
      </c>
      <c r="K31" t="s">
        <v>122</v>
      </c>
      <c r="L31" t="s">
        <v>4</v>
      </c>
      <c r="M31">
        <v>0.36394473958158402</v>
      </c>
      <c r="N31">
        <v>0.337017752855924</v>
      </c>
      <c r="O31">
        <f>0.567933435668721</f>
        <v>0.56793343566872101</v>
      </c>
      <c r="P31">
        <v>0.909045282432282</v>
      </c>
      <c r="Q31" t="s">
        <v>4</v>
      </c>
      <c r="R31" s="4" t="s">
        <v>87</v>
      </c>
      <c r="S31" t="s">
        <v>4</v>
      </c>
      <c r="T31" t="s">
        <v>92</v>
      </c>
      <c r="U31" t="s">
        <v>92</v>
      </c>
      <c r="V31" t="s">
        <v>92</v>
      </c>
      <c r="W31" t="s">
        <v>92</v>
      </c>
      <c r="X31" t="s">
        <v>4</v>
      </c>
      <c r="Y31" t="s">
        <v>92</v>
      </c>
      <c r="Z31" t="s">
        <v>92</v>
      </c>
      <c r="AA31" t="s">
        <v>92</v>
      </c>
      <c r="AB31" t="s">
        <v>4</v>
      </c>
      <c r="AC31" s="3" t="s">
        <v>93</v>
      </c>
      <c r="AD31" t="s">
        <v>4</v>
      </c>
      <c r="AE31" s="4" t="s">
        <v>107</v>
      </c>
      <c r="AZ31" t="s">
        <v>4</v>
      </c>
      <c r="BA31" s="3" t="s">
        <v>122</v>
      </c>
      <c r="BB31" s="3" t="s">
        <v>122</v>
      </c>
      <c r="BC31" s="3" t="s">
        <v>122</v>
      </c>
      <c r="BD31" t="s">
        <v>4</v>
      </c>
      <c r="BE31" s="3" t="s">
        <v>122</v>
      </c>
      <c r="BF31" s="3" t="s">
        <v>122</v>
      </c>
      <c r="BG31" s="3" t="s">
        <v>122</v>
      </c>
      <c r="BH31" s="3" t="s">
        <v>122</v>
      </c>
      <c r="BI31" s="3" t="s">
        <v>122</v>
      </c>
      <c r="BJ31" s="3" t="s">
        <v>122</v>
      </c>
      <c r="BK31" s="3" t="s">
        <v>122</v>
      </c>
      <c r="BL31" s="3" t="s">
        <v>122</v>
      </c>
      <c r="BM31" s="3" t="s">
        <v>122</v>
      </c>
      <c r="BN31" s="3" t="s">
        <v>122</v>
      </c>
      <c r="BO31" s="3" t="s">
        <v>122</v>
      </c>
      <c r="BP31" s="3" t="s">
        <v>122</v>
      </c>
      <c r="BQ31" s="3" t="s">
        <v>122</v>
      </c>
      <c r="BR31" s="3" t="s">
        <v>122</v>
      </c>
      <c r="BS31" s="3" t="s">
        <v>122</v>
      </c>
      <c r="BT31" s="3" t="s">
        <v>122</v>
      </c>
      <c r="BU31" s="3" t="s">
        <v>122</v>
      </c>
      <c r="BV31" s="3" t="s">
        <v>122</v>
      </c>
      <c r="BW31" s="3" t="s">
        <v>122</v>
      </c>
      <c r="BX31" s="3" t="s">
        <v>122</v>
      </c>
      <c r="BY31" s="3" t="s">
        <v>122</v>
      </c>
      <c r="BZ31" s="3" t="s">
        <v>122</v>
      </c>
      <c r="CA31" s="3" t="s">
        <v>122</v>
      </c>
      <c r="CB31" s="3" t="s">
        <v>122</v>
      </c>
      <c r="CC31" s="3" t="s">
        <v>122</v>
      </c>
      <c r="CD31" s="3" t="s">
        <v>122</v>
      </c>
      <c r="CE31" s="3" t="s">
        <v>122</v>
      </c>
      <c r="CF31" s="3" t="s">
        <v>122</v>
      </c>
      <c r="CG31" s="3" t="s">
        <v>122</v>
      </c>
      <c r="CH31" s="3" t="s">
        <v>122</v>
      </c>
      <c r="CI31" s="3" t="s">
        <v>122</v>
      </c>
      <c r="CJ31" s="3" t="s">
        <v>122</v>
      </c>
      <c r="CK31" s="3" t="s">
        <v>122</v>
      </c>
      <c r="CL31" t="s">
        <v>4</v>
      </c>
      <c r="CM31" s="3" t="s">
        <v>122</v>
      </c>
      <c r="CN31" s="3" t="s">
        <v>122</v>
      </c>
      <c r="CO31" s="3" t="s">
        <v>122</v>
      </c>
      <c r="CP31" t="s">
        <v>88</v>
      </c>
      <c r="CQ31" t="s">
        <v>88</v>
      </c>
      <c r="CR31" t="s">
        <v>88</v>
      </c>
      <c r="CS31" t="s">
        <v>88</v>
      </c>
      <c r="CT31" t="s">
        <v>88</v>
      </c>
      <c r="CU31" t="s">
        <v>88</v>
      </c>
      <c r="CV31" t="s">
        <v>88</v>
      </c>
    </row>
    <row r="32" spans="1:100">
      <c r="A32" s="3" t="s">
        <v>219</v>
      </c>
      <c r="B32" s="7" t="s">
        <v>151</v>
      </c>
      <c r="C32">
        <v>5.7115404588896199</v>
      </c>
      <c r="D32">
        <v>1.8477935045154501</v>
      </c>
      <c r="E32">
        <v>1.61428918888607</v>
      </c>
      <c r="F32" t="s">
        <v>122</v>
      </c>
      <c r="G32" t="s">
        <v>4</v>
      </c>
      <c r="H32">
        <v>5.7115404588896199</v>
      </c>
      <c r="I32">
        <v>1.93533642871265</v>
      </c>
      <c r="J32">
        <v>1.5658980850189099</v>
      </c>
      <c r="K32" t="s">
        <v>122</v>
      </c>
      <c r="L32" t="s">
        <v>4</v>
      </c>
      <c r="M32">
        <v>1.8477935045154501</v>
      </c>
      <c r="N32">
        <v>1.93533642871265</v>
      </c>
      <c r="O32">
        <f>0.0483911038671645</f>
        <v>4.8391103867164498E-2</v>
      </c>
      <c r="P32">
        <v>0.98857635307186198</v>
      </c>
      <c r="Q32" t="s">
        <v>4</v>
      </c>
      <c r="R32" s="4" t="s">
        <v>87</v>
      </c>
      <c r="S32" t="s">
        <v>4</v>
      </c>
      <c r="T32" t="s">
        <v>92</v>
      </c>
      <c r="U32" t="s">
        <v>92</v>
      </c>
      <c r="V32" t="s">
        <v>92</v>
      </c>
      <c r="W32" t="s">
        <v>92</v>
      </c>
      <c r="X32" t="s">
        <v>4</v>
      </c>
      <c r="Y32" t="s">
        <v>92</v>
      </c>
      <c r="Z32" t="s">
        <v>92</v>
      </c>
      <c r="AA32" t="s">
        <v>92</v>
      </c>
      <c r="AB32" t="s">
        <v>4</v>
      </c>
      <c r="AC32" s="3" t="s">
        <v>93</v>
      </c>
      <c r="AD32" t="s">
        <v>4</v>
      </c>
      <c r="AE32" s="4" t="s">
        <v>107</v>
      </c>
      <c r="AZ32" t="s">
        <v>4</v>
      </c>
      <c r="BA32" s="3" t="s">
        <v>122</v>
      </c>
      <c r="BB32" s="3" t="s">
        <v>122</v>
      </c>
      <c r="BC32" s="3" t="s">
        <v>122</v>
      </c>
      <c r="BD32" t="s">
        <v>4</v>
      </c>
      <c r="BE32" s="3" t="s">
        <v>122</v>
      </c>
      <c r="BF32" s="3" t="s">
        <v>122</v>
      </c>
      <c r="BG32" s="3" t="s">
        <v>122</v>
      </c>
      <c r="BH32" s="3" t="s">
        <v>122</v>
      </c>
      <c r="BI32" s="3" t="s">
        <v>122</v>
      </c>
      <c r="BJ32" s="3" t="s">
        <v>122</v>
      </c>
      <c r="BK32" s="3" t="s">
        <v>122</v>
      </c>
      <c r="BL32" s="3" t="s">
        <v>122</v>
      </c>
      <c r="BM32" s="3" t="s">
        <v>122</v>
      </c>
      <c r="BN32" s="3" t="s">
        <v>122</v>
      </c>
      <c r="BO32" s="3" t="s">
        <v>122</v>
      </c>
      <c r="BP32" s="3" t="s">
        <v>122</v>
      </c>
      <c r="BQ32" s="3" t="s">
        <v>122</v>
      </c>
      <c r="BR32" s="3" t="s">
        <v>122</v>
      </c>
      <c r="BS32" s="3" t="s">
        <v>122</v>
      </c>
      <c r="BT32" s="3" t="s">
        <v>122</v>
      </c>
      <c r="BU32" s="3" t="s">
        <v>122</v>
      </c>
      <c r="BV32" s="3" t="s">
        <v>122</v>
      </c>
      <c r="BW32" s="3" t="s">
        <v>122</v>
      </c>
      <c r="BX32" s="3" t="s">
        <v>122</v>
      </c>
      <c r="BY32" s="3" t="s">
        <v>122</v>
      </c>
      <c r="BZ32" s="3" t="s">
        <v>122</v>
      </c>
      <c r="CA32" s="3" t="s">
        <v>122</v>
      </c>
      <c r="CB32" s="3" t="s">
        <v>122</v>
      </c>
      <c r="CC32" s="3" t="s">
        <v>122</v>
      </c>
      <c r="CD32" s="3" t="s">
        <v>122</v>
      </c>
      <c r="CE32" s="3" t="s">
        <v>122</v>
      </c>
      <c r="CF32" s="3" t="s">
        <v>122</v>
      </c>
      <c r="CG32" s="3" t="s">
        <v>122</v>
      </c>
      <c r="CH32" s="3" t="s">
        <v>122</v>
      </c>
      <c r="CI32" s="3" t="s">
        <v>122</v>
      </c>
      <c r="CJ32" s="3" t="s">
        <v>122</v>
      </c>
      <c r="CK32" s="3" t="s">
        <v>122</v>
      </c>
      <c r="CL32" t="s">
        <v>4</v>
      </c>
      <c r="CM32" s="3" t="s">
        <v>122</v>
      </c>
      <c r="CN32" s="3" t="s">
        <v>122</v>
      </c>
      <c r="CO32" s="3" t="s">
        <v>122</v>
      </c>
      <c r="CP32" t="s">
        <v>88</v>
      </c>
      <c r="CQ32" t="s">
        <v>88</v>
      </c>
      <c r="CR32" t="s">
        <v>88</v>
      </c>
      <c r="CS32" t="s">
        <v>88</v>
      </c>
      <c r="CT32" t="s">
        <v>88</v>
      </c>
      <c r="CU32" t="s">
        <v>88</v>
      </c>
      <c r="CV32" t="s">
        <v>88</v>
      </c>
    </row>
    <row r="33" spans="1:100">
      <c r="A33" s="3" t="s">
        <v>220</v>
      </c>
      <c r="B33" s="7" t="s">
        <v>151</v>
      </c>
      <c r="C33">
        <v>1.97179702476125</v>
      </c>
      <c r="D33">
        <v>0</v>
      </c>
      <c r="E33">
        <v>3.5018278138369299</v>
      </c>
      <c r="F33" t="s">
        <v>122</v>
      </c>
      <c r="G33" t="s">
        <v>4</v>
      </c>
      <c r="H33">
        <v>1.97179702476125</v>
      </c>
      <c r="I33">
        <v>0</v>
      </c>
      <c r="J33">
        <v>2.93387031813015</v>
      </c>
      <c r="K33" t="s">
        <v>122</v>
      </c>
      <c r="L33" t="s">
        <v>4</v>
      </c>
      <c r="M33">
        <v>0</v>
      </c>
      <c r="N33">
        <v>0</v>
      </c>
      <c r="O33">
        <v>0</v>
      </c>
      <c r="P33">
        <v>1</v>
      </c>
      <c r="Q33" t="s">
        <v>4</v>
      </c>
      <c r="R33" s="4" t="s">
        <v>87</v>
      </c>
      <c r="S33" t="s">
        <v>4</v>
      </c>
      <c r="T33" t="s">
        <v>92</v>
      </c>
      <c r="U33" t="s">
        <v>92</v>
      </c>
      <c r="V33" t="s">
        <v>92</v>
      </c>
      <c r="W33" t="s">
        <v>92</v>
      </c>
      <c r="X33" t="s">
        <v>4</v>
      </c>
      <c r="Y33" t="s">
        <v>92</v>
      </c>
      <c r="Z33" t="s">
        <v>92</v>
      </c>
      <c r="AA33" t="s">
        <v>92</v>
      </c>
      <c r="AB33" t="s">
        <v>4</v>
      </c>
      <c r="AC33" s="3" t="s">
        <v>93</v>
      </c>
      <c r="AD33" t="s">
        <v>4</v>
      </c>
      <c r="AE33" s="4" t="s">
        <v>107</v>
      </c>
      <c r="AZ33" t="s">
        <v>4</v>
      </c>
      <c r="BA33" s="3" t="s">
        <v>122</v>
      </c>
      <c r="BB33" s="3" t="s">
        <v>122</v>
      </c>
      <c r="BC33" s="3" t="s">
        <v>122</v>
      </c>
      <c r="BD33" t="s">
        <v>4</v>
      </c>
      <c r="BE33" s="3" t="s">
        <v>122</v>
      </c>
      <c r="BF33" s="3" t="s">
        <v>122</v>
      </c>
      <c r="BG33" s="3" t="s">
        <v>122</v>
      </c>
      <c r="BH33" s="3" t="s">
        <v>122</v>
      </c>
      <c r="BI33" s="3" t="s">
        <v>122</v>
      </c>
      <c r="BJ33" s="3" t="s">
        <v>122</v>
      </c>
      <c r="BK33" s="3" t="s">
        <v>122</v>
      </c>
      <c r="BL33" s="3" t="s">
        <v>122</v>
      </c>
      <c r="BM33" s="3" t="s">
        <v>122</v>
      </c>
      <c r="BN33" s="3" t="s">
        <v>122</v>
      </c>
      <c r="BO33" s="3" t="s">
        <v>122</v>
      </c>
      <c r="BP33" s="3" t="s">
        <v>122</v>
      </c>
      <c r="BQ33" s="3" t="s">
        <v>122</v>
      </c>
      <c r="BR33" s="3" t="s">
        <v>122</v>
      </c>
      <c r="BS33" s="3" t="s">
        <v>122</v>
      </c>
      <c r="BT33" s="3" t="s">
        <v>122</v>
      </c>
      <c r="BU33" s="3" t="s">
        <v>122</v>
      </c>
      <c r="BV33" s="3" t="s">
        <v>122</v>
      </c>
      <c r="BW33" s="3" t="s">
        <v>122</v>
      </c>
      <c r="BX33" s="3" t="s">
        <v>122</v>
      </c>
      <c r="BY33" s="3" t="s">
        <v>122</v>
      </c>
      <c r="BZ33" s="3" t="s">
        <v>122</v>
      </c>
      <c r="CA33" s="3" t="s">
        <v>122</v>
      </c>
      <c r="CB33" s="3" t="s">
        <v>122</v>
      </c>
      <c r="CC33" s="3" t="s">
        <v>122</v>
      </c>
      <c r="CD33" s="3" t="s">
        <v>122</v>
      </c>
      <c r="CE33" s="3" t="s">
        <v>122</v>
      </c>
      <c r="CF33" s="3" t="s">
        <v>122</v>
      </c>
      <c r="CG33" s="3" t="s">
        <v>122</v>
      </c>
      <c r="CH33" s="3" t="s">
        <v>122</v>
      </c>
      <c r="CI33" s="3" t="s">
        <v>122</v>
      </c>
      <c r="CJ33" s="3" t="s">
        <v>122</v>
      </c>
      <c r="CK33" s="3" t="s">
        <v>122</v>
      </c>
      <c r="CL33" t="s">
        <v>4</v>
      </c>
      <c r="CM33" s="3" t="s">
        <v>122</v>
      </c>
      <c r="CN33" s="3" t="s">
        <v>122</v>
      </c>
      <c r="CO33" s="3" t="s">
        <v>122</v>
      </c>
      <c r="CP33" t="s">
        <v>88</v>
      </c>
      <c r="CQ33" t="s">
        <v>88</v>
      </c>
      <c r="CR33" t="s">
        <v>88</v>
      </c>
      <c r="CS33" t="s">
        <v>88</v>
      </c>
      <c r="CT33" t="s">
        <v>88</v>
      </c>
      <c r="CU33" t="s">
        <v>88</v>
      </c>
      <c r="CV33" t="s">
        <v>88</v>
      </c>
    </row>
    <row r="34" spans="1:100">
      <c r="A34" s="3" t="s">
        <v>221</v>
      </c>
      <c r="B34" s="7" t="s">
        <v>151</v>
      </c>
      <c r="C34">
        <v>0</v>
      </c>
      <c r="D34">
        <v>0</v>
      </c>
      <c r="E34" t="s">
        <v>122</v>
      </c>
      <c r="F34" t="s">
        <v>122</v>
      </c>
      <c r="G34" t="s">
        <v>4</v>
      </c>
      <c r="H34">
        <v>0</v>
      </c>
      <c r="I34">
        <v>0</v>
      </c>
      <c r="J34" t="s">
        <v>122</v>
      </c>
      <c r="K34" t="s">
        <v>122</v>
      </c>
      <c r="L34" t="s">
        <v>4</v>
      </c>
      <c r="M34">
        <v>0</v>
      </c>
      <c r="N34">
        <v>0</v>
      </c>
      <c r="O34" t="s">
        <v>122</v>
      </c>
      <c r="P34" t="s">
        <v>122</v>
      </c>
      <c r="Q34" t="s">
        <v>4</v>
      </c>
      <c r="R34" s="4" t="s">
        <v>87</v>
      </c>
      <c r="S34" t="s">
        <v>4</v>
      </c>
      <c r="T34" t="s">
        <v>92</v>
      </c>
      <c r="U34" t="s">
        <v>92</v>
      </c>
      <c r="V34" t="s">
        <v>92</v>
      </c>
      <c r="W34" t="s">
        <v>92</v>
      </c>
      <c r="X34" t="s">
        <v>4</v>
      </c>
      <c r="Y34" t="s">
        <v>92</v>
      </c>
      <c r="Z34" t="s">
        <v>92</v>
      </c>
      <c r="AA34" t="s">
        <v>92</v>
      </c>
      <c r="AB34" t="s">
        <v>4</v>
      </c>
      <c r="AC34" s="3" t="s">
        <v>93</v>
      </c>
      <c r="AD34" t="s">
        <v>4</v>
      </c>
      <c r="AE34" s="4" t="s">
        <v>107</v>
      </c>
      <c r="AZ34" t="s">
        <v>4</v>
      </c>
      <c r="BA34" s="3" t="s">
        <v>122</v>
      </c>
      <c r="BB34" s="3" t="s">
        <v>122</v>
      </c>
      <c r="BC34" s="3" t="s">
        <v>122</v>
      </c>
      <c r="BD34" t="s">
        <v>4</v>
      </c>
      <c r="BE34" s="3" t="s">
        <v>122</v>
      </c>
      <c r="BF34" s="3" t="s">
        <v>122</v>
      </c>
      <c r="BG34" s="3" t="s">
        <v>122</v>
      </c>
      <c r="BH34" s="3" t="s">
        <v>122</v>
      </c>
      <c r="BI34" s="3" t="s">
        <v>122</v>
      </c>
      <c r="BJ34" s="3" t="s">
        <v>122</v>
      </c>
      <c r="BK34" s="3" t="s">
        <v>122</v>
      </c>
      <c r="BL34" s="3" t="s">
        <v>122</v>
      </c>
      <c r="BM34" s="3" t="s">
        <v>122</v>
      </c>
      <c r="BN34" s="3" t="s">
        <v>122</v>
      </c>
      <c r="BO34" s="3" t="s">
        <v>122</v>
      </c>
      <c r="BP34" s="3" t="s">
        <v>122</v>
      </c>
      <c r="BQ34" s="3" t="s">
        <v>122</v>
      </c>
      <c r="BR34" s="3" t="s">
        <v>122</v>
      </c>
      <c r="BS34" s="3" t="s">
        <v>122</v>
      </c>
      <c r="BT34" s="3" t="s">
        <v>122</v>
      </c>
      <c r="BU34" s="3" t="s">
        <v>122</v>
      </c>
      <c r="BV34" s="3" t="s">
        <v>122</v>
      </c>
      <c r="BW34" s="3" t="s">
        <v>122</v>
      </c>
      <c r="BX34" s="3" t="s">
        <v>122</v>
      </c>
      <c r="BY34" s="3" t="s">
        <v>122</v>
      </c>
      <c r="BZ34" s="3" t="s">
        <v>122</v>
      </c>
      <c r="CA34" s="3" t="s">
        <v>122</v>
      </c>
      <c r="CB34" s="3" t="s">
        <v>122</v>
      </c>
      <c r="CC34" s="3" t="s">
        <v>122</v>
      </c>
      <c r="CD34" s="3" t="s">
        <v>122</v>
      </c>
      <c r="CE34" s="3" t="s">
        <v>122</v>
      </c>
      <c r="CF34" s="3" t="s">
        <v>122</v>
      </c>
      <c r="CG34" s="3" t="s">
        <v>122</v>
      </c>
      <c r="CH34" s="3" t="s">
        <v>122</v>
      </c>
      <c r="CI34" s="3" t="s">
        <v>122</v>
      </c>
      <c r="CJ34" s="3" t="s">
        <v>122</v>
      </c>
      <c r="CK34" s="3" t="s">
        <v>122</v>
      </c>
      <c r="CL34" t="s">
        <v>4</v>
      </c>
      <c r="CM34" s="3" t="s">
        <v>122</v>
      </c>
      <c r="CN34" s="3" t="s">
        <v>122</v>
      </c>
      <c r="CO34" s="3" t="s">
        <v>122</v>
      </c>
      <c r="CP34" t="s">
        <v>88</v>
      </c>
      <c r="CQ34" t="s">
        <v>88</v>
      </c>
      <c r="CR34" t="s">
        <v>88</v>
      </c>
      <c r="CS34" t="s">
        <v>88</v>
      </c>
      <c r="CT34" t="s">
        <v>88</v>
      </c>
      <c r="CU34" t="s">
        <v>88</v>
      </c>
      <c r="CV34" t="s">
        <v>88</v>
      </c>
    </row>
    <row r="35" spans="1:100">
      <c r="A35" s="3" t="s">
        <v>222</v>
      </c>
      <c r="B35" s="7" t="s">
        <v>151</v>
      </c>
      <c r="C35">
        <v>0</v>
      </c>
      <c r="D35">
        <v>0</v>
      </c>
      <c r="E35" t="s">
        <v>122</v>
      </c>
      <c r="F35" t="s">
        <v>122</v>
      </c>
      <c r="G35" t="s">
        <v>4</v>
      </c>
      <c r="H35">
        <v>0</v>
      </c>
      <c r="I35">
        <v>0</v>
      </c>
      <c r="J35" t="s">
        <v>122</v>
      </c>
      <c r="K35" t="s">
        <v>122</v>
      </c>
      <c r="L35" t="s">
        <v>4</v>
      </c>
      <c r="M35">
        <v>0</v>
      </c>
      <c r="N35">
        <v>0</v>
      </c>
      <c r="O35" t="s">
        <v>122</v>
      </c>
      <c r="P35" t="s">
        <v>122</v>
      </c>
      <c r="Q35" t="s">
        <v>4</v>
      </c>
      <c r="R35" s="4" t="s">
        <v>87</v>
      </c>
      <c r="S35" t="s">
        <v>4</v>
      </c>
      <c r="T35" t="s">
        <v>92</v>
      </c>
      <c r="U35" t="s">
        <v>92</v>
      </c>
      <c r="V35" t="s">
        <v>92</v>
      </c>
      <c r="W35" t="s">
        <v>92</v>
      </c>
      <c r="X35" t="s">
        <v>4</v>
      </c>
      <c r="Y35" t="s">
        <v>92</v>
      </c>
      <c r="Z35" t="s">
        <v>92</v>
      </c>
      <c r="AA35" t="s">
        <v>92</v>
      </c>
      <c r="AB35" t="s">
        <v>4</v>
      </c>
      <c r="AC35" s="3" t="s">
        <v>93</v>
      </c>
      <c r="AD35" t="s">
        <v>4</v>
      </c>
      <c r="AE35" s="4" t="s">
        <v>107</v>
      </c>
      <c r="AZ35" t="s">
        <v>4</v>
      </c>
      <c r="BA35" s="3" t="s">
        <v>122</v>
      </c>
      <c r="BB35" s="3" t="s">
        <v>122</v>
      </c>
      <c r="BC35" s="3" t="s">
        <v>122</v>
      </c>
      <c r="BD35" t="s">
        <v>4</v>
      </c>
      <c r="BE35" s="3" t="s">
        <v>122</v>
      </c>
      <c r="BF35" s="3" t="s">
        <v>122</v>
      </c>
      <c r="BG35" s="3" t="s">
        <v>122</v>
      </c>
      <c r="BH35" s="3" t="s">
        <v>122</v>
      </c>
      <c r="BI35" s="3" t="s">
        <v>122</v>
      </c>
      <c r="BJ35" s="3" t="s">
        <v>122</v>
      </c>
      <c r="BK35" s="3" t="s">
        <v>122</v>
      </c>
      <c r="BL35" s="3" t="s">
        <v>122</v>
      </c>
      <c r="BM35" s="3" t="s">
        <v>122</v>
      </c>
      <c r="BN35" s="3" t="s">
        <v>122</v>
      </c>
      <c r="BO35" s="3" t="s">
        <v>122</v>
      </c>
      <c r="BP35" s="3" t="s">
        <v>122</v>
      </c>
      <c r="BQ35" s="3" t="s">
        <v>122</v>
      </c>
      <c r="BR35" s="3" t="s">
        <v>122</v>
      </c>
      <c r="BS35" s="3" t="s">
        <v>122</v>
      </c>
      <c r="BT35" s="3" t="s">
        <v>122</v>
      </c>
      <c r="BU35" s="3" t="s">
        <v>122</v>
      </c>
      <c r="BV35" s="3" t="s">
        <v>122</v>
      </c>
      <c r="BW35" s="3" t="s">
        <v>122</v>
      </c>
      <c r="BX35" s="3" t="s">
        <v>122</v>
      </c>
      <c r="BY35" s="3" t="s">
        <v>122</v>
      </c>
      <c r="BZ35" s="3" t="s">
        <v>122</v>
      </c>
      <c r="CA35" s="3" t="s">
        <v>122</v>
      </c>
      <c r="CB35" s="3" t="s">
        <v>122</v>
      </c>
      <c r="CC35" s="3" t="s">
        <v>122</v>
      </c>
      <c r="CD35" s="3" t="s">
        <v>122</v>
      </c>
      <c r="CE35" s="3" t="s">
        <v>122</v>
      </c>
      <c r="CF35" s="3" t="s">
        <v>122</v>
      </c>
      <c r="CG35" s="3" t="s">
        <v>122</v>
      </c>
      <c r="CH35" s="3" t="s">
        <v>122</v>
      </c>
      <c r="CI35" s="3" t="s">
        <v>122</v>
      </c>
      <c r="CJ35" s="3" t="s">
        <v>122</v>
      </c>
      <c r="CK35" s="3" t="s">
        <v>122</v>
      </c>
      <c r="CL35" t="s">
        <v>4</v>
      </c>
      <c r="CM35" s="3" t="s">
        <v>122</v>
      </c>
      <c r="CN35" s="3" t="s">
        <v>122</v>
      </c>
      <c r="CO35" s="3" t="s">
        <v>122</v>
      </c>
      <c r="CP35" t="s">
        <v>88</v>
      </c>
      <c r="CQ35" t="s">
        <v>88</v>
      </c>
      <c r="CR35" t="s">
        <v>88</v>
      </c>
      <c r="CS35" t="s">
        <v>88</v>
      </c>
      <c r="CT35" t="s">
        <v>88</v>
      </c>
      <c r="CU35" t="s">
        <v>88</v>
      </c>
      <c r="CV35" t="s">
        <v>88</v>
      </c>
    </row>
    <row r="36" spans="1:100">
      <c r="A36" s="3" t="s">
        <v>223</v>
      </c>
      <c r="B36" s="7" t="s">
        <v>151</v>
      </c>
      <c r="C36">
        <v>0</v>
      </c>
      <c r="D36">
        <v>0</v>
      </c>
      <c r="E36" t="s">
        <v>122</v>
      </c>
      <c r="F36" t="s">
        <v>122</v>
      </c>
      <c r="G36" t="s">
        <v>4</v>
      </c>
      <c r="H36">
        <v>0</v>
      </c>
      <c r="I36">
        <v>0</v>
      </c>
      <c r="J36" t="s">
        <v>122</v>
      </c>
      <c r="K36" t="s">
        <v>122</v>
      </c>
      <c r="L36" t="s">
        <v>4</v>
      </c>
      <c r="M36">
        <v>0</v>
      </c>
      <c r="N36">
        <v>0</v>
      </c>
      <c r="O36" t="s">
        <v>122</v>
      </c>
      <c r="P36" t="s">
        <v>122</v>
      </c>
      <c r="Q36" t="s">
        <v>4</v>
      </c>
      <c r="R36" s="4" t="s">
        <v>87</v>
      </c>
      <c r="S36" t="s">
        <v>4</v>
      </c>
      <c r="T36" t="s">
        <v>92</v>
      </c>
      <c r="U36" t="s">
        <v>92</v>
      </c>
      <c r="V36" t="s">
        <v>92</v>
      </c>
      <c r="W36" t="s">
        <v>92</v>
      </c>
      <c r="X36" t="s">
        <v>4</v>
      </c>
      <c r="Y36" t="s">
        <v>92</v>
      </c>
      <c r="Z36" t="s">
        <v>92</v>
      </c>
      <c r="AA36" t="s">
        <v>92</v>
      </c>
      <c r="AB36" t="s">
        <v>4</v>
      </c>
      <c r="AC36" s="3" t="s">
        <v>93</v>
      </c>
      <c r="AD36" t="s">
        <v>4</v>
      </c>
      <c r="AE36" s="4" t="s">
        <v>107</v>
      </c>
      <c r="AZ36" t="s">
        <v>4</v>
      </c>
      <c r="BA36" s="3" t="s">
        <v>122</v>
      </c>
      <c r="BB36" s="3" t="s">
        <v>122</v>
      </c>
      <c r="BC36" s="3" t="s">
        <v>122</v>
      </c>
      <c r="BD36" t="s">
        <v>4</v>
      </c>
      <c r="BE36" s="3" t="s">
        <v>122</v>
      </c>
      <c r="BF36" s="3" t="s">
        <v>122</v>
      </c>
      <c r="BG36" s="3" t="s">
        <v>122</v>
      </c>
      <c r="BH36" s="3" t="s">
        <v>122</v>
      </c>
      <c r="BI36" s="3" t="s">
        <v>122</v>
      </c>
      <c r="BJ36" s="3" t="s">
        <v>122</v>
      </c>
      <c r="BK36" s="3" t="s">
        <v>122</v>
      </c>
      <c r="BL36" s="3" t="s">
        <v>122</v>
      </c>
      <c r="BM36" s="3" t="s">
        <v>122</v>
      </c>
      <c r="BN36" s="3" t="s">
        <v>122</v>
      </c>
      <c r="BO36" s="3" t="s">
        <v>122</v>
      </c>
      <c r="BP36" s="3" t="s">
        <v>122</v>
      </c>
      <c r="BQ36" s="3" t="s">
        <v>122</v>
      </c>
      <c r="BR36" s="3" t="s">
        <v>122</v>
      </c>
      <c r="BS36" s="3" t="s">
        <v>122</v>
      </c>
      <c r="BT36" s="3" t="s">
        <v>122</v>
      </c>
      <c r="BU36" s="3" t="s">
        <v>122</v>
      </c>
      <c r="BV36" s="3" t="s">
        <v>122</v>
      </c>
      <c r="BW36" s="3" t="s">
        <v>122</v>
      </c>
      <c r="BX36" s="3" t="s">
        <v>122</v>
      </c>
      <c r="BY36" s="3" t="s">
        <v>122</v>
      </c>
      <c r="BZ36" s="3" t="s">
        <v>122</v>
      </c>
      <c r="CA36" s="3" t="s">
        <v>122</v>
      </c>
      <c r="CB36" s="3" t="s">
        <v>122</v>
      </c>
      <c r="CC36" s="3" t="s">
        <v>122</v>
      </c>
      <c r="CD36" s="3" t="s">
        <v>122</v>
      </c>
      <c r="CE36" s="3" t="s">
        <v>122</v>
      </c>
      <c r="CF36" s="3" t="s">
        <v>122</v>
      </c>
      <c r="CG36" s="3" t="s">
        <v>122</v>
      </c>
      <c r="CH36" s="3" t="s">
        <v>122</v>
      </c>
      <c r="CI36" s="3" t="s">
        <v>122</v>
      </c>
      <c r="CJ36" s="3" t="s">
        <v>122</v>
      </c>
      <c r="CK36" s="3" t="s">
        <v>122</v>
      </c>
      <c r="CL36" t="s">
        <v>4</v>
      </c>
      <c r="CM36" s="3" t="s">
        <v>122</v>
      </c>
      <c r="CN36" s="3" t="s">
        <v>122</v>
      </c>
      <c r="CO36" s="3" t="s">
        <v>122</v>
      </c>
      <c r="CP36" t="s">
        <v>88</v>
      </c>
      <c r="CQ36" t="s">
        <v>88</v>
      </c>
      <c r="CR36" t="s">
        <v>88</v>
      </c>
      <c r="CS36" t="s">
        <v>88</v>
      </c>
      <c r="CT36" t="s">
        <v>88</v>
      </c>
      <c r="CU36" t="s">
        <v>88</v>
      </c>
      <c r="CV36" t="s">
        <v>88</v>
      </c>
    </row>
    <row r="37" spans="1:100">
      <c r="A37" s="3" t="s">
        <v>224</v>
      </c>
      <c r="B37" s="7" t="s">
        <v>151</v>
      </c>
      <c r="C37">
        <v>0</v>
      </c>
      <c r="D37">
        <v>0</v>
      </c>
      <c r="E37" t="s">
        <v>122</v>
      </c>
      <c r="F37" t="s">
        <v>122</v>
      </c>
      <c r="G37" t="s">
        <v>4</v>
      </c>
      <c r="H37">
        <v>0</v>
      </c>
      <c r="I37">
        <v>0</v>
      </c>
      <c r="J37" t="s">
        <v>122</v>
      </c>
      <c r="K37" t="s">
        <v>122</v>
      </c>
      <c r="L37" t="s">
        <v>4</v>
      </c>
      <c r="M37">
        <v>0</v>
      </c>
      <c r="N37">
        <v>0</v>
      </c>
      <c r="O37" t="s">
        <v>122</v>
      </c>
      <c r="P37" t="s">
        <v>122</v>
      </c>
      <c r="Q37" t="s">
        <v>4</v>
      </c>
      <c r="R37" s="4" t="s">
        <v>87</v>
      </c>
      <c r="S37" t="s">
        <v>4</v>
      </c>
      <c r="T37" t="s">
        <v>92</v>
      </c>
      <c r="U37" t="s">
        <v>92</v>
      </c>
      <c r="V37" t="s">
        <v>92</v>
      </c>
      <c r="W37" t="s">
        <v>92</v>
      </c>
      <c r="X37" t="s">
        <v>4</v>
      </c>
      <c r="Y37" t="s">
        <v>92</v>
      </c>
      <c r="Z37" t="s">
        <v>92</v>
      </c>
      <c r="AA37" t="s">
        <v>92</v>
      </c>
      <c r="AB37" t="s">
        <v>4</v>
      </c>
      <c r="AC37" s="3" t="s">
        <v>93</v>
      </c>
      <c r="AD37" t="s">
        <v>4</v>
      </c>
      <c r="AE37" s="4" t="s">
        <v>107</v>
      </c>
      <c r="AZ37" t="s">
        <v>4</v>
      </c>
      <c r="BA37" s="3" t="s">
        <v>122</v>
      </c>
      <c r="BB37" s="3" t="s">
        <v>122</v>
      </c>
      <c r="BC37" s="3" t="s">
        <v>122</v>
      </c>
      <c r="BD37" t="s">
        <v>4</v>
      </c>
      <c r="BE37" s="3" t="s">
        <v>122</v>
      </c>
      <c r="BF37" s="3" t="s">
        <v>122</v>
      </c>
      <c r="BG37" s="3" t="s">
        <v>122</v>
      </c>
      <c r="BH37" s="3" t="s">
        <v>122</v>
      </c>
      <c r="BI37" s="3" t="s">
        <v>122</v>
      </c>
      <c r="BJ37" s="3" t="s">
        <v>122</v>
      </c>
      <c r="BK37" s="3" t="s">
        <v>122</v>
      </c>
      <c r="BL37" s="3" t="s">
        <v>122</v>
      </c>
      <c r="BM37" s="3" t="s">
        <v>122</v>
      </c>
      <c r="BN37" s="3" t="s">
        <v>122</v>
      </c>
      <c r="BO37" s="3" t="s">
        <v>122</v>
      </c>
      <c r="BP37" s="3" t="s">
        <v>122</v>
      </c>
      <c r="BQ37" s="3" t="s">
        <v>122</v>
      </c>
      <c r="BR37" s="3" t="s">
        <v>122</v>
      </c>
      <c r="BS37" s="3" t="s">
        <v>122</v>
      </c>
      <c r="BT37" s="3" t="s">
        <v>122</v>
      </c>
      <c r="BU37" s="3" t="s">
        <v>122</v>
      </c>
      <c r="BV37" s="3" t="s">
        <v>122</v>
      </c>
      <c r="BW37" s="3" t="s">
        <v>122</v>
      </c>
      <c r="BX37" s="3" t="s">
        <v>122</v>
      </c>
      <c r="BY37" s="3" t="s">
        <v>122</v>
      </c>
      <c r="BZ37" s="3" t="s">
        <v>122</v>
      </c>
      <c r="CA37" s="3" t="s">
        <v>122</v>
      </c>
      <c r="CB37" s="3" t="s">
        <v>122</v>
      </c>
      <c r="CC37" s="3" t="s">
        <v>122</v>
      </c>
      <c r="CD37" s="3" t="s">
        <v>122</v>
      </c>
      <c r="CE37" s="3" t="s">
        <v>122</v>
      </c>
      <c r="CF37" s="3" t="s">
        <v>122</v>
      </c>
      <c r="CG37" s="3" t="s">
        <v>122</v>
      </c>
      <c r="CH37" s="3" t="s">
        <v>122</v>
      </c>
      <c r="CI37" s="3" t="s">
        <v>122</v>
      </c>
      <c r="CJ37" s="3" t="s">
        <v>122</v>
      </c>
      <c r="CK37" s="3" t="s">
        <v>122</v>
      </c>
      <c r="CL37" t="s">
        <v>4</v>
      </c>
      <c r="CM37" s="3" t="s">
        <v>122</v>
      </c>
      <c r="CN37" s="3" t="s">
        <v>122</v>
      </c>
      <c r="CO37" s="3" t="s">
        <v>122</v>
      </c>
      <c r="CP37" t="s">
        <v>88</v>
      </c>
      <c r="CQ37" t="s">
        <v>88</v>
      </c>
      <c r="CR37" t="s">
        <v>88</v>
      </c>
      <c r="CS37" t="s">
        <v>88</v>
      </c>
      <c r="CT37" t="s">
        <v>88</v>
      </c>
      <c r="CU37" t="s">
        <v>88</v>
      </c>
      <c r="CV37" t="s">
        <v>88</v>
      </c>
    </row>
    <row r="38" spans="1:100">
      <c r="A38" s="3" t="s">
        <v>225</v>
      </c>
      <c r="B38" s="7" t="s">
        <v>151</v>
      </c>
      <c r="C38">
        <v>0</v>
      </c>
      <c r="D38">
        <v>0</v>
      </c>
      <c r="E38" t="s">
        <v>122</v>
      </c>
      <c r="F38" t="s">
        <v>122</v>
      </c>
      <c r="G38" t="s">
        <v>4</v>
      </c>
      <c r="H38">
        <v>0</v>
      </c>
      <c r="I38">
        <v>0</v>
      </c>
      <c r="J38" t="s">
        <v>122</v>
      </c>
      <c r="K38" t="s">
        <v>122</v>
      </c>
      <c r="L38" t="s">
        <v>4</v>
      </c>
      <c r="M38">
        <v>0</v>
      </c>
      <c r="N38">
        <v>0</v>
      </c>
      <c r="O38" t="s">
        <v>122</v>
      </c>
      <c r="P38" t="s">
        <v>122</v>
      </c>
      <c r="Q38" t="s">
        <v>4</v>
      </c>
      <c r="R38" s="4" t="s">
        <v>87</v>
      </c>
      <c r="S38" t="s">
        <v>4</v>
      </c>
      <c r="T38" t="s">
        <v>92</v>
      </c>
      <c r="U38" t="s">
        <v>92</v>
      </c>
      <c r="V38" t="s">
        <v>92</v>
      </c>
      <c r="W38" t="s">
        <v>92</v>
      </c>
      <c r="X38" t="s">
        <v>4</v>
      </c>
      <c r="Y38" t="s">
        <v>92</v>
      </c>
      <c r="Z38" t="s">
        <v>92</v>
      </c>
      <c r="AA38" t="s">
        <v>92</v>
      </c>
      <c r="AB38" t="s">
        <v>4</v>
      </c>
      <c r="AC38" s="3" t="s">
        <v>93</v>
      </c>
      <c r="AD38" t="s">
        <v>4</v>
      </c>
      <c r="AE38" s="4" t="s">
        <v>107</v>
      </c>
      <c r="AZ38" t="s">
        <v>4</v>
      </c>
      <c r="BA38" s="3" t="s">
        <v>122</v>
      </c>
      <c r="BB38" s="3" t="s">
        <v>122</v>
      </c>
      <c r="BC38" s="3" t="s">
        <v>122</v>
      </c>
      <c r="BD38" t="s">
        <v>4</v>
      </c>
      <c r="BE38" s="3" t="s">
        <v>122</v>
      </c>
      <c r="BF38" s="3" t="s">
        <v>122</v>
      </c>
      <c r="BG38" s="3" t="s">
        <v>122</v>
      </c>
      <c r="BH38" s="3" t="s">
        <v>122</v>
      </c>
      <c r="BI38" s="3" t="s">
        <v>122</v>
      </c>
      <c r="BJ38" s="3" t="s">
        <v>122</v>
      </c>
      <c r="BK38" s="3" t="s">
        <v>122</v>
      </c>
      <c r="BL38" s="3" t="s">
        <v>122</v>
      </c>
      <c r="BM38" s="3" t="s">
        <v>122</v>
      </c>
      <c r="BN38" s="3" t="s">
        <v>122</v>
      </c>
      <c r="BO38" s="3" t="s">
        <v>122</v>
      </c>
      <c r="BP38" s="3" t="s">
        <v>122</v>
      </c>
      <c r="BQ38" s="3" t="s">
        <v>122</v>
      </c>
      <c r="BR38" s="3" t="s">
        <v>122</v>
      </c>
      <c r="BS38" s="3" t="s">
        <v>122</v>
      </c>
      <c r="BT38" s="3" t="s">
        <v>122</v>
      </c>
      <c r="BU38" s="3" t="s">
        <v>122</v>
      </c>
      <c r="BV38" s="3" t="s">
        <v>122</v>
      </c>
      <c r="BW38" s="3" t="s">
        <v>122</v>
      </c>
      <c r="BX38" s="3" t="s">
        <v>122</v>
      </c>
      <c r="BY38" s="3" t="s">
        <v>122</v>
      </c>
      <c r="BZ38" s="3" t="s">
        <v>122</v>
      </c>
      <c r="CA38" s="3" t="s">
        <v>122</v>
      </c>
      <c r="CB38" s="3" t="s">
        <v>122</v>
      </c>
      <c r="CC38" s="3" t="s">
        <v>122</v>
      </c>
      <c r="CD38" s="3" t="s">
        <v>122</v>
      </c>
      <c r="CE38" s="3" t="s">
        <v>122</v>
      </c>
      <c r="CF38" s="3" t="s">
        <v>122</v>
      </c>
      <c r="CG38" s="3" t="s">
        <v>122</v>
      </c>
      <c r="CH38" s="3" t="s">
        <v>122</v>
      </c>
      <c r="CI38" s="3" t="s">
        <v>122</v>
      </c>
      <c r="CJ38" s="3" t="s">
        <v>122</v>
      </c>
      <c r="CK38" s="3" t="s">
        <v>122</v>
      </c>
      <c r="CL38" t="s">
        <v>4</v>
      </c>
      <c r="CM38" s="3" t="s">
        <v>122</v>
      </c>
      <c r="CN38" s="3" t="s">
        <v>122</v>
      </c>
      <c r="CO38" s="3" t="s">
        <v>122</v>
      </c>
      <c r="CP38" t="s">
        <v>88</v>
      </c>
      <c r="CQ38" t="s">
        <v>88</v>
      </c>
      <c r="CR38" t="s">
        <v>88</v>
      </c>
      <c r="CS38" t="s">
        <v>88</v>
      </c>
      <c r="CT38" t="s">
        <v>88</v>
      </c>
      <c r="CU38" t="s">
        <v>88</v>
      </c>
      <c r="CV38" t="s">
        <v>88</v>
      </c>
    </row>
    <row r="39" spans="1:100">
      <c r="A39" s="3" t="s">
        <v>226</v>
      </c>
      <c r="B39" s="7" t="s">
        <v>151</v>
      </c>
      <c r="C39">
        <v>23.052355985746502</v>
      </c>
      <c r="D39">
        <v>23.5860837120394</v>
      </c>
      <c r="E39">
        <f>0.0282984200498264</f>
        <v>2.8298420049826401E-2</v>
      </c>
      <c r="F39">
        <v>0.97518578524950394</v>
      </c>
      <c r="G39" t="s">
        <v>4</v>
      </c>
      <c r="H39">
        <v>23.052355985746502</v>
      </c>
      <c r="I39">
        <v>8.18929070172479</v>
      </c>
      <c r="J39">
        <v>1.4678800595163699</v>
      </c>
      <c r="K39">
        <v>7.2536277304249899E-2</v>
      </c>
      <c r="L39" t="s">
        <v>4</v>
      </c>
      <c r="M39">
        <v>23.5860837120394</v>
      </c>
      <c r="N39">
        <v>8.18929070172479</v>
      </c>
      <c r="O39">
        <v>1.4961784795661901</v>
      </c>
      <c r="P39">
        <v>6.8488299898647506E-2</v>
      </c>
      <c r="Q39" t="s">
        <v>4</v>
      </c>
      <c r="R39" s="4" t="s">
        <v>87</v>
      </c>
      <c r="S39" t="s">
        <v>4</v>
      </c>
      <c r="T39" t="s">
        <v>92</v>
      </c>
      <c r="U39" t="s">
        <v>92</v>
      </c>
      <c r="V39" t="s">
        <v>92</v>
      </c>
      <c r="W39" t="s">
        <v>92</v>
      </c>
      <c r="X39" t="s">
        <v>4</v>
      </c>
      <c r="Y39" t="s">
        <v>92</v>
      </c>
      <c r="Z39" t="s">
        <v>92</v>
      </c>
      <c r="AA39" t="s">
        <v>92</v>
      </c>
      <c r="AB39" t="s">
        <v>4</v>
      </c>
      <c r="AC39" s="3" t="s">
        <v>93</v>
      </c>
      <c r="AD39" t="s">
        <v>4</v>
      </c>
      <c r="AE39" s="4" t="s">
        <v>107</v>
      </c>
      <c r="AZ39" t="s">
        <v>4</v>
      </c>
      <c r="BA39" s="3" t="s">
        <v>122</v>
      </c>
      <c r="BB39" s="3" t="s">
        <v>122</v>
      </c>
      <c r="BC39" s="3" t="s">
        <v>122</v>
      </c>
      <c r="BD39" t="s">
        <v>4</v>
      </c>
      <c r="BE39" s="3" t="s">
        <v>122</v>
      </c>
      <c r="BF39" s="3" t="s">
        <v>122</v>
      </c>
      <c r="BG39" s="3" t="s">
        <v>122</v>
      </c>
      <c r="BH39" s="3" t="s">
        <v>122</v>
      </c>
      <c r="BI39" s="3" t="s">
        <v>122</v>
      </c>
      <c r="BJ39" s="3" t="s">
        <v>122</v>
      </c>
      <c r="BK39" s="3" t="s">
        <v>122</v>
      </c>
      <c r="BL39" s="3" t="s">
        <v>122</v>
      </c>
      <c r="BM39" s="3" t="s">
        <v>122</v>
      </c>
      <c r="BN39" s="3" t="s">
        <v>122</v>
      </c>
      <c r="BO39" s="3" t="s">
        <v>122</v>
      </c>
      <c r="BP39" s="3" t="s">
        <v>122</v>
      </c>
      <c r="BQ39" s="3" t="s">
        <v>122</v>
      </c>
      <c r="BR39" s="3" t="s">
        <v>122</v>
      </c>
      <c r="BS39" s="3" t="s">
        <v>122</v>
      </c>
      <c r="BT39" s="3" t="s">
        <v>122</v>
      </c>
      <c r="BU39" s="3" t="s">
        <v>122</v>
      </c>
      <c r="BV39" s="3" t="s">
        <v>122</v>
      </c>
      <c r="BW39" s="3" t="s">
        <v>122</v>
      </c>
      <c r="BX39" s="3" t="s">
        <v>122</v>
      </c>
      <c r="BY39" s="3" t="s">
        <v>122</v>
      </c>
      <c r="BZ39" s="3" t="s">
        <v>122</v>
      </c>
      <c r="CA39" s="3" t="s">
        <v>122</v>
      </c>
      <c r="CB39" s="3" t="s">
        <v>122</v>
      </c>
      <c r="CC39" s="3" t="s">
        <v>122</v>
      </c>
      <c r="CD39" s="3" t="s">
        <v>122</v>
      </c>
      <c r="CE39" s="3" t="s">
        <v>122</v>
      </c>
      <c r="CF39" s="3" t="s">
        <v>122</v>
      </c>
      <c r="CG39" s="3" t="s">
        <v>122</v>
      </c>
      <c r="CH39" s="3" t="s">
        <v>122</v>
      </c>
      <c r="CI39" s="3" t="s">
        <v>122</v>
      </c>
      <c r="CJ39" s="3" t="s">
        <v>122</v>
      </c>
      <c r="CK39" s="3" t="s">
        <v>122</v>
      </c>
      <c r="CL39" t="s">
        <v>4</v>
      </c>
      <c r="CM39" s="3" t="s">
        <v>122</v>
      </c>
      <c r="CN39" s="3" t="s">
        <v>122</v>
      </c>
      <c r="CO39" s="3" t="s">
        <v>122</v>
      </c>
      <c r="CP39" t="s">
        <v>88</v>
      </c>
      <c r="CQ39" t="s">
        <v>88</v>
      </c>
      <c r="CR39" t="s">
        <v>88</v>
      </c>
      <c r="CS39" t="s">
        <v>88</v>
      </c>
      <c r="CT39" t="s">
        <v>88</v>
      </c>
      <c r="CU39" t="s">
        <v>88</v>
      </c>
      <c r="CV39" t="s">
        <v>88</v>
      </c>
    </row>
    <row r="40" spans="1:100">
      <c r="A40" s="3" t="s">
        <v>227</v>
      </c>
      <c r="B40" s="7" t="s">
        <v>151</v>
      </c>
      <c r="C40">
        <v>47.867925771081701</v>
      </c>
      <c r="D40">
        <v>37.820998581311102</v>
      </c>
      <c r="E40">
        <v>0.339046525211747</v>
      </c>
      <c r="F40">
        <v>0.74720246144268598</v>
      </c>
      <c r="G40" t="s">
        <v>4</v>
      </c>
      <c r="H40">
        <v>47.867925771081701</v>
      </c>
      <c r="I40">
        <v>50.752189374889298</v>
      </c>
      <c r="J40">
        <f>0.0753648118314557</f>
        <v>7.53648118314557E-2</v>
      </c>
      <c r="K40">
        <v>0.94108410344516902</v>
      </c>
      <c r="L40" t="s">
        <v>4</v>
      </c>
      <c r="M40">
        <v>37.820998581311102</v>
      </c>
      <c r="N40">
        <v>50.752189374889298</v>
      </c>
      <c r="O40">
        <f>0.414411337043203</f>
        <v>0.41441133704320299</v>
      </c>
      <c r="P40">
        <v>0.69879693176013802</v>
      </c>
      <c r="Q40" t="s">
        <v>4</v>
      </c>
      <c r="R40" s="4" t="s">
        <v>87</v>
      </c>
      <c r="S40" t="s">
        <v>4</v>
      </c>
      <c r="T40" t="s">
        <v>92</v>
      </c>
      <c r="U40" t="s">
        <v>92</v>
      </c>
      <c r="V40" t="s">
        <v>92</v>
      </c>
      <c r="W40" t="s">
        <v>92</v>
      </c>
      <c r="X40" t="s">
        <v>4</v>
      </c>
      <c r="Y40" t="s">
        <v>92</v>
      </c>
      <c r="Z40" t="s">
        <v>92</v>
      </c>
      <c r="AA40" t="s">
        <v>92</v>
      </c>
      <c r="AB40" t="s">
        <v>4</v>
      </c>
      <c r="AC40" s="3" t="s">
        <v>93</v>
      </c>
      <c r="AD40" t="s">
        <v>4</v>
      </c>
      <c r="AE40" s="4" t="s">
        <v>107</v>
      </c>
      <c r="AZ40" t="s">
        <v>4</v>
      </c>
      <c r="BA40" s="3" t="s">
        <v>122</v>
      </c>
      <c r="BB40" s="3" t="s">
        <v>122</v>
      </c>
      <c r="BC40" s="3" t="s">
        <v>122</v>
      </c>
      <c r="BD40" t="s">
        <v>4</v>
      </c>
      <c r="BE40" s="3" t="s">
        <v>122</v>
      </c>
      <c r="BF40" s="3" t="s">
        <v>122</v>
      </c>
      <c r="BG40" s="3" t="s">
        <v>122</v>
      </c>
      <c r="BH40" s="3" t="s">
        <v>122</v>
      </c>
      <c r="BI40" s="3" t="s">
        <v>122</v>
      </c>
      <c r="BJ40" s="3" t="s">
        <v>122</v>
      </c>
      <c r="BK40" s="3" t="s">
        <v>122</v>
      </c>
      <c r="BL40" s="3" t="s">
        <v>122</v>
      </c>
      <c r="BM40" s="3" t="s">
        <v>122</v>
      </c>
      <c r="BN40" s="3" t="s">
        <v>122</v>
      </c>
      <c r="BO40" s="3" t="s">
        <v>122</v>
      </c>
      <c r="BP40" s="3" t="s">
        <v>122</v>
      </c>
      <c r="BQ40" s="3" t="s">
        <v>122</v>
      </c>
      <c r="BR40" s="3" t="s">
        <v>122</v>
      </c>
      <c r="BS40" s="3" t="s">
        <v>122</v>
      </c>
      <c r="BT40" s="3" t="s">
        <v>122</v>
      </c>
      <c r="BU40" s="3" t="s">
        <v>122</v>
      </c>
      <c r="BV40" s="3" t="s">
        <v>122</v>
      </c>
      <c r="BW40" s="3" t="s">
        <v>122</v>
      </c>
      <c r="BX40" s="3" t="s">
        <v>122</v>
      </c>
      <c r="BY40" s="3" t="s">
        <v>122</v>
      </c>
      <c r="BZ40" s="3" t="s">
        <v>122</v>
      </c>
      <c r="CA40" s="3" t="s">
        <v>122</v>
      </c>
      <c r="CB40" s="3" t="s">
        <v>122</v>
      </c>
      <c r="CC40" s="3" t="s">
        <v>122</v>
      </c>
      <c r="CD40" s="3" t="s">
        <v>122</v>
      </c>
      <c r="CE40" s="3" t="s">
        <v>122</v>
      </c>
      <c r="CF40" s="3" t="s">
        <v>122</v>
      </c>
      <c r="CG40" s="3" t="s">
        <v>122</v>
      </c>
      <c r="CH40" s="3" t="s">
        <v>122</v>
      </c>
      <c r="CI40" s="3" t="s">
        <v>122</v>
      </c>
      <c r="CJ40" s="3" t="s">
        <v>122</v>
      </c>
      <c r="CK40" s="3" t="s">
        <v>122</v>
      </c>
      <c r="CL40" t="s">
        <v>4</v>
      </c>
      <c r="CM40" s="3" t="s">
        <v>122</v>
      </c>
      <c r="CN40" s="3" t="s">
        <v>122</v>
      </c>
      <c r="CO40" s="3" t="s">
        <v>122</v>
      </c>
      <c r="CP40" t="s">
        <v>88</v>
      </c>
      <c r="CQ40" t="s">
        <v>88</v>
      </c>
      <c r="CR40" t="s">
        <v>88</v>
      </c>
      <c r="CS40" t="s">
        <v>88</v>
      </c>
      <c r="CT40" t="s">
        <v>88</v>
      </c>
      <c r="CU40" t="s">
        <v>88</v>
      </c>
      <c r="CV40" t="s">
        <v>88</v>
      </c>
    </row>
    <row r="41" spans="1:100">
      <c r="A41" s="3" t="s">
        <v>228</v>
      </c>
      <c r="B41" s="7" t="s">
        <v>151</v>
      </c>
      <c r="C41">
        <v>11.4407990160576</v>
      </c>
      <c r="D41">
        <v>14.493529452418001</v>
      </c>
      <c r="E41">
        <f>0.344888756295197</f>
        <v>0.344888756295197</v>
      </c>
      <c r="F41">
        <v>0.73248242480231895</v>
      </c>
      <c r="G41" t="s">
        <v>4</v>
      </c>
      <c r="H41">
        <v>11.4407990160576</v>
      </c>
      <c r="I41">
        <v>6.1792627573869296</v>
      </c>
      <c r="J41">
        <v>0.92064845075162305</v>
      </c>
      <c r="K41">
        <v>0.35952255470334099</v>
      </c>
      <c r="L41" t="s">
        <v>4</v>
      </c>
      <c r="M41">
        <v>14.493529452418001</v>
      </c>
      <c r="N41">
        <v>6.1792627573869296</v>
      </c>
      <c r="O41">
        <v>1.26553720704682</v>
      </c>
      <c r="P41">
        <v>0.20672341662101501</v>
      </c>
      <c r="Q41" t="s">
        <v>4</v>
      </c>
      <c r="R41" s="4" t="s">
        <v>87</v>
      </c>
      <c r="S41" t="s">
        <v>4</v>
      </c>
      <c r="T41" t="s">
        <v>92</v>
      </c>
      <c r="U41" t="s">
        <v>92</v>
      </c>
      <c r="V41" t="s">
        <v>92</v>
      </c>
      <c r="W41" t="s">
        <v>92</v>
      </c>
      <c r="X41" t="s">
        <v>4</v>
      </c>
      <c r="Y41" t="s">
        <v>92</v>
      </c>
      <c r="Z41" t="s">
        <v>92</v>
      </c>
      <c r="AA41" t="s">
        <v>92</v>
      </c>
      <c r="AB41" t="s">
        <v>4</v>
      </c>
      <c r="AC41" s="3" t="s">
        <v>93</v>
      </c>
      <c r="AD41" t="s">
        <v>4</v>
      </c>
      <c r="AE41" s="4" t="s">
        <v>107</v>
      </c>
      <c r="AZ41" t="s">
        <v>4</v>
      </c>
      <c r="BA41" s="3" t="s">
        <v>122</v>
      </c>
      <c r="BB41" s="3" t="s">
        <v>122</v>
      </c>
      <c r="BC41" s="3" t="s">
        <v>122</v>
      </c>
      <c r="BD41" t="s">
        <v>4</v>
      </c>
      <c r="BE41" s="3" t="s">
        <v>122</v>
      </c>
      <c r="BF41" s="3" t="s">
        <v>122</v>
      </c>
      <c r="BG41" s="3" t="s">
        <v>122</v>
      </c>
      <c r="BH41" s="3" t="s">
        <v>122</v>
      </c>
      <c r="BI41" s="3" t="s">
        <v>122</v>
      </c>
      <c r="BJ41" s="3" t="s">
        <v>122</v>
      </c>
      <c r="BK41" s="3" t="s">
        <v>122</v>
      </c>
      <c r="BL41" s="3" t="s">
        <v>122</v>
      </c>
      <c r="BM41" s="3" t="s">
        <v>122</v>
      </c>
      <c r="BN41" s="3" t="s">
        <v>122</v>
      </c>
      <c r="BO41" s="3" t="s">
        <v>122</v>
      </c>
      <c r="BP41" s="3" t="s">
        <v>122</v>
      </c>
      <c r="BQ41" s="3" t="s">
        <v>122</v>
      </c>
      <c r="BR41" s="3" t="s">
        <v>122</v>
      </c>
      <c r="BS41" s="3" t="s">
        <v>122</v>
      </c>
      <c r="BT41" s="3" t="s">
        <v>122</v>
      </c>
      <c r="BU41" s="3" t="s">
        <v>122</v>
      </c>
      <c r="BV41" s="3" t="s">
        <v>122</v>
      </c>
      <c r="BW41" s="3" t="s">
        <v>122</v>
      </c>
      <c r="BX41" s="3" t="s">
        <v>122</v>
      </c>
      <c r="BY41" s="3" t="s">
        <v>122</v>
      </c>
      <c r="BZ41" s="3" t="s">
        <v>122</v>
      </c>
      <c r="CA41" s="3" t="s">
        <v>122</v>
      </c>
      <c r="CB41" s="3" t="s">
        <v>122</v>
      </c>
      <c r="CC41" s="3" t="s">
        <v>122</v>
      </c>
      <c r="CD41" s="3" t="s">
        <v>122</v>
      </c>
      <c r="CE41" s="3" t="s">
        <v>122</v>
      </c>
      <c r="CF41" s="3" t="s">
        <v>122</v>
      </c>
      <c r="CG41" s="3" t="s">
        <v>122</v>
      </c>
      <c r="CH41" s="3" t="s">
        <v>122</v>
      </c>
      <c r="CI41" s="3" t="s">
        <v>122</v>
      </c>
      <c r="CJ41" s="3" t="s">
        <v>122</v>
      </c>
      <c r="CK41" s="3" t="s">
        <v>122</v>
      </c>
      <c r="CL41" t="s">
        <v>4</v>
      </c>
      <c r="CM41" s="3" t="s">
        <v>122</v>
      </c>
      <c r="CN41" s="3" t="s">
        <v>122</v>
      </c>
      <c r="CO41" s="3" t="s">
        <v>122</v>
      </c>
      <c r="CP41" t="s">
        <v>88</v>
      </c>
      <c r="CQ41" t="s">
        <v>88</v>
      </c>
      <c r="CR41" t="s">
        <v>88</v>
      </c>
      <c r="CS41" t="s">
        <v>88</v>
      </c>
      <c r="CT41" t="s">
        <v>88</v>
      </c>
      <c r="CU41" t="s">
        <v>88</v>
      </c>
      <c r="CV41" t="s">
        <v>88</v>
      </c>
    </row>
    <row r="42" spans="1:100">
      <c r="A42" s="3" t="s">
        <v>236</v>
      </c>
      <c r="B42" s="7" t="s">
        <v>151</v>
      </c>
      <c r="C42">
        <v>106.365990826852</v>
      </c>
      <c r="D42">
        <v>86.868768870815202</v>
      </c>
      <c r="E42">
        <v>0.29401488676119703</v>
      </c>
      <c r="F42">
        <v>0.62659491682780299</v>
      </c>
      <c r="G42" t="s">
        <v>4</v>
      </c>
      <c r="H42">
        <v>106.365990826852</v>
      </c>
      <c r="I42">
        <v>82.072139882403405</v>
      </c>
      <c r="J42">
        <v>0.36656358534264899</v>
      </c>
      <c r="K42">
        <v>0.527633104337911</v>
      </c>
      <c r="L42" t="s">
        <v>4</v>
      </c>
      <c r="M42">
        <v>86.868768870815202</v>
      </c>
      <c r="N42">
        <v>82.072139882403405</v>
      </c>
      <c r="O42">
        <v>7.2548698581452103E-2</v>
      </c>
      <c r="P42">
        <v>0.91854010260838104</v>
      </c>
      <c r="Q42" t="s">
        <v>4</v>
      </c>
      <c r="R42" s="4" t="s">
        <v>87</v>
      </c>
      <c r="S42" t="s">
        <v>4</v>
      </c>
      <c r="T42" t="s">
        <v>92</v>
      </c>
      <c r="U42" t="s">
        <v>92</v>
      </c>
      <c r="V42" t="s">
        <v>92</v>
      </c>
      <c r="W42" t="s">
        <v>92</v>
      </c>
      <c r="X42" t="s">
        <v>4</v>
      </c>
      <c r="Y42" t="s">
        <v>92</v>
      </c>
      <c r="Z42" t="s">
        <v>92</v>
      </c>
      <c r="AA42" t="s">
        <v>92</v>
      </c>
      <c r="AB42" t="s">
        <v>4</v>
      </c>
      <c r="AC42" s="3" t="s">
        <v>93</v>
      </c>
      <c r="AD42" t="s">
        <v>4</v>
      </c>
      <c r="AE42" s="4" t="s">
        <v>107</v>
      </c>
      <c r="AZ42" t="s">
        <v>4</v>
      </c>
      <c r="BA42" s="3" t="s">
        <v>122</v>
      </c>
      <c r="BB42" s="3" t="s">
        <v>122</v>
      </c>
      <c r="BC42" s="3" t="s">
        <v>122</v>
      </c>
      <c r="BD42" t="s">
        <v>4</v>
      </c>
      <c r="BE42" s="3" t="s">
        <v>122</v>
      </c>
      <c r="BF42" s="3" t="s">
        <v>122</v>
      </c>
      <c r="BG42" s="3" t="s">
        <v>122</v>
      </c>
      <c r="BH42" s="3" t="s">
        <v>122</v>
      </c>
      <c r="BI42" s="3" t="s">
        <v>122</v>
      </c>
      <c r="BJ42" s="3" t="s">
        <v>122</v>
      </c>
      <c r="BK42" s="3" t="s">
        <v>122</v>
      </c>
      <c r="BL42" s="3" t="s">
        <v>122</v>
      </c>
      <c r="BM42" s="3" t="s">
        <v>122</v>
      </c>
      <c r="BN42" s="3" t="s">
        <v>122</v>
      </c>
      <c r="BO42" s="3" t="s">
        <v>122</v>
      </c>
      <c r="BP42" s="3" t="s">
        <v>122</v>
      </c>
      <c r="BQ42" s="3" t="s">
        <v>122</v>
      </c>
      <c r="BR42" s="3" t="s">
        <v>122</v>
      </c>
      <c r="BS42" s="3" t="s">
        <v>122</v>
      </c>
      <c r="BT42" s="3" t="s">
        <v>122</v>
      </c>
      <c r="BU42" s="3" t="s">
        <v>122</v>
      </c>
      <c r="BV42" s="3" t="s">
        <v>122</v>
      </c>
      <c r="BW42" s="3" t="s">
        <v>122</v>
      </c>
      <c r="BX42" s="3" t="s">
        <v>122</v>
      </c>
      <c r="BY42" s="3" t="s">
        <v>122</v>
      </c>
      <c r="BZ42" s="3" t="s">
        <v>122</v>
      </c>
      <c r="CA42" s="3" t="s">
        <v>122</v>
      </c>
      <c r="CB42" s="3" t="s">
        <v>122</v>
      </c>
      <c r="CC42" s="3" t="s">
        <v>122</v>
      </c>
      <c r="CD42" s="3" t="s">
        <v>122</v>
      </c>
      <c r="CE42" s="3" t="s">
        <v>122</v>
      </c>
      <c r="CF42" s="3" t="s">
        <v>122</v>
      </c>
      <c r="CG42" s="3" t="s">
        <v>122</v>
      </c>
      <c r="CH42" s="3" t="s">
        <v>122</v>
      </c>
      <c r="CI42" s="3" t="s">
        <v>122</v>
      </c>
      <c r="CJ42" s="3" t="s">
        <v>122</v>
      </c>
      <c r="CK42" s="3" t="s">
        <v>122</v>
      </c>
      <c r="CL42" t="s">
        <v>4</v>
      </c>
      <c r="CM42" s="3" t="s">
        <v>122</v>
      </c>
      <c r="CN42" s="3" t="s">
        <v>122</v>
      </c>
      <c r="CO42" s="3" t="s">
        <v>122</v>
      </c>
      <c r="CP42" t="s">
        <v>88</v>
      </c>
      <c r="CQ42" t="s">
        <v>88</v>
      </c>
      <c r="CR42" t="s">
        <v>88</v>
      </c>
      <c r="CS42" t="s">
        <v>88</v>
      </c>
      <c r="CT42" t="s">
        <v>88</v>
      </c>
      <c r="CU42" t="s">
        <v>88</v>
      </c>
      <c r="CV42" t="s">
        <v>88</v>
      </c>
    </row>
    <row r="43" spans="1:100">
      <c r="A43" s="3" t="s">
        <v>237</v>
      </c>
      <c r="B43" s="7" t="s">
        <v>151</v>
      </c>
      <c r="C43">
        <v>30.801696632160699</v>
      </c>
      <c r="D43">
        <v>14.5828272749118</v>
      </c>
      <c r="E43">
        <v>1.08457175571842</v>
      </c>
      <c r="F43">
        <v>0.53128578477350896</v>
      </c>
      <c r="G43" t="s">
        <v>4</v>
      </c>
      <c r="H43">
        <v>30.801696632160699</v>
      </c>
      <c r="I43">
        <v>3.38683875024714</v>
      </c>
      <c r="J43">
        <v>3.1882262230688401</v>
      </c>
      <c r="K43">
        <v>5.7621393484040599E-2</v>
      </c>
      <c r="L43" t="s">
        <v>4</v>
      </c>
      <c r="M43">
        <v>14.5828272749118</v>
      </c>
      <c r="N43">
        <v>3.38683875024714</v>
      </c>
      <c r="O43">
        <v>2.1036544673504101</v>
      </c>
      <c r="P43">
        <v>0.233302674707766</v>
      </c>
      <c r="Q43" t="s">
        <v>4</v>
      </c>
      <c r="R43" s="4" t="s">
        <v>87</v>
      </c>
      <c r="S43" t="s">
        <v>4</v>
      </c>
      <c r="T43" t="s">
        <v>92</v>
      </c>
      <c r="U43" t="s">
        <v>92</v>
      </c>
      <c r="V43" t="s">
        <v>92</v>
      </c>
      <c r="W43" t="s">
        <v>92</v>
      </c>
      <c r="X43" t="s">
        <v>4</v>
      </c>
      <c r="Y43" t="s">
        <v>92</v>
      </c>
      <c r="Z43" t="s">
        <v>92</v>
      </c>
      <c r="AA43" t="s">
        <v>92</v>
      </c>
      <c r="AB43" t="s">
        <v>4</v>
      </c>
      <c r="AC43" s="3" t="s">
        <v>93</v>
      </c>
      <c r="AD43" t="s">
        <v>4</v>
      </c>
      <c r="AE43" s="4" t="s">
        <v>107</v>
      </c>
      <c r="AZ43" t="s">
        <v>4</v>
      </c>
      <c r="BA43" s="3" t="s">
        <v>122</v>
      </c>
      <c r="BB43" s="3" t="s">
        <v>122</v>
      </c>
      <c r="BC43" s="3" t="s">
        <v>122</v>
      </c>
      <c r="BD43" t="s">
        <v>4</v>
      </c>
      <c r="BE43" s="3" t="s">
        <v>122</v>
      </c>
      <c r="BF43" s="3" t="s">
        <v>122</v>
      </c>
      <c r="BG43" s="3" t="s">
        <v>122</v>
      </c>
      <c r="BH43" s="3" t="s">
        <v>122</v>
      </c>
      <c r="BI43" s="3" t="s">
        <v>122</v>
      </c>
      <c r="BJ43" s="3" t="s">
        <v>122</v>
      </c>
      <c r="BK43" s="3" t="s">
        <v>122</v>
      </c>
      <c r="BL43" s="3" t="s">
        <v>122</v>
      </c>
      <c r="BM43" s="3" t="s">
        <v>122</v>
      </c>
      <c r="BN43" s="3" t="s">
        <v>122</v>
      </c>
      <c r="BO43" s="3" t="s">
        <v>122</v>
      </c>
      <c r="BP43" s="3" t="s">
        <v>122</v>
      </c>
      <c r="BQ43" s="3" t="s">
        <v>122</v>
      </c>
      <c r="BR43" s="3" t="s">
        <v>122</v>
      </c>
      <c r="BS43" s="3" t="s">
        <v>122</v>
      </c>
      <c r="BT43" s="3" t="s">
        <v>122</v>
      </c>
      <c r="BU43" s="3" t="s">
        <v>122</v>
      </c>
      <c r="BV43" s="3" t="s">
        <v>122</v>
      </c>
      <c r="BW43" s="3" t="s">
        <v>122</v>
      </c>
      <c r="BX43" s="3" t="s">
        <v>122</v>
      </c>
      <c r="BY43" s="3" t="s">
        <v>122</v>
      </c>
      <c r="BZ43" s="3" t="s">
        <v>122</v>
      </c>
      <c r="CA43" s="3" t="s">
        <v>122</v>
      </c>
      <c r="CB43" s="3" t="s">
        <v>122</v>
      </c>
      <c r="CC43" s="3" t="s">
        <v>122</v>
      </c>
      <c r="CD43" s="3" t="s">
        <v>122</v>
      </c>
      <c r="CE43" s="3" t="s">
        <v>122</v>
      </c>
      <c r="CF43" s="3" t="s">
        <v>122</v>
      </c>
      <c r="CG43" s="3" t="s">
        <v>122</v>
      </c>
      <c r="CH43" s="3" t="s">
        <v>122</v>
      </c>
      <c r="CI43" s="3" t="s">
        <v>122</v>
      </c>
      <c r="CJ43" s="3" t="s">
        <v>122</v>
      </c>
      <c r="CK43" s="3" t="s">
        <v>122</v>
      </c>
      <c r="CL43" t="s">
        <v>4</v>
      </c>
      <c r="CM43" s="3" t="s">
        <v>122</v>
      </c>
      <c r="CN43" s="3" t="s">
        <v>122</v>
      </c>
      <c r="CO43" s="3" t="s">
        <v>122</v>
      </c>
      <c r="CP43" t="s">
        <v>88</v>
      </c>
      <c r="CQ43" t="s">
        <v>88</v>
      </c>
      <c r="CR43" t="s">
        <v>88</v>
      </c>
      <c r="CS43" t="s">
        <v>88</v>
      </c>
      <c r="CT43" t="s">
        <v>88</v>
      </c>
      <c r="CU43" t="s">
        <v>88</v>
      </c>
      <c r="CV43" t="s">
        <v>88</v>
      </c>
    </row>
    <row r="44" spans="1:100">
      <c r="A44" s="3" t="s">
        <v>238</v>
      </c>
      <c r="B44" s="7" t="s">
        <v>151</v>
      </c>
      <c r="C44">
        <v>9.6625877176372903</v>
      </c>
      <c r="D44">
        <v>5.4233452832845002</v>
      </c>
      <c r="E44">
        <v>0.86235065949707501</v>
      </c>
      <c r="F44">
        <v>0.45539700553150297</v>
      </c>
      <c r="G44" t="s">
        <v>4</v>
      </c>
      <c r="H44">
        <v>9.6625877176372903</v>
      </c>
      <c r="I44">
        <v>22.191535908528898</v>
      </c>
      <c r="J44">
        <f>-1.17570532206649</f>
        <v>-1.1757053220664899</v>
      </c>
      <c r="K44">
        <v>0.26463746079497302</v>
      </c>
      <c r="L44" t="s">
        <v>4</v>
      </c>
      <c r="M44">
        <v>5.4233452832845002</v>
      </c>
      <c r="N44">
        <v>22.191535908528898</v>
      </c>
      <c r="O44">
        <f>-2.03805598156357</f>
        <v>-2.0380559815635699</v>
      </c>
      <c r="P44">
        <v>5.5192306133915903E-2</v>
      </c>
      <c r="Q44" t="s">
        <v>4</v>
      </c>
      <c r="R44" s="4" t="s">
        <v>87</v>
      </c>
      <c r="S44" t="s">
        <v>4</v>
      </c>
      <c r="T44" t="s">
        <v>92</v>
      </c>
      <c r="U44" t="s">
        <v>92</v>
      </c>
      <c r="V44" t="s">
        <v>92</v>
      </c>
      <c r="W44" t="s">
        <v>92</v>
      </c>
      <c r="X44" t="s">
        <v>4</v>
      </c>
      <c r="Y44" t="s">
        <v>92</v>
      </c>
      <c r="Z44" t="s">
        <v>92</v>
      </c>
      <c r="AA44" t="s">
        <v>92</v>
      </c>
      <c r="AB44" t="s">
        <v>4</v>
      </c>
      <c r="AC44" s="3" t="s">
        <v>93</v>
      </c>
      <c r="AD44" t="s">
        <v>4</v>
      </c>
      <c r="AE44" s="4" t="s">
        <v>107</v>
      </c>
      <c r="AZ44" t="s">
        <v>4</v>
      </c>
      <c r="BA44" s="3" t="s">
        <v>122</v>
      </c>
      <c r="BB44" s="3" t="s">
        <v>122</v>
      </c>
      <c r="BC44" s="3" t="s">
        <v>122</v>
      </c>
      <c r="BD44" t="s">
        <v>4</v>
      </c>
      <c r="BE44" s="3" t="s">
        <v>122</v>
      </c>
      <c r="BF44" s="3" t="s">
        <v>122</v>
      </c>
      <c r="BG44" s="3" t="s">
        <v>122</v>
      </c>
      <c r="BH44" s="3" t="s">
        <v>122</v>
      </c>
      <c r="BI44" s="3" t="s">
        <v>122</v>
      </c>
      <c r="BJ44" s="3" t="s">
        <v>122</v>
      </c>
      <c r="BK44" s="3" t="s">
        <v>122</v>
      </c>
      <c r="BL44" s="3" t="s">
        <v>122</v>
      </c>
      <c r="BM44" s="3" t="s">
        <v>122</v>
      </c>
      <c r="BN44" s="3" t="s">
        <v>122</v>
      </c>
      <c r="BO44" s="3" t="s">
        <v>122</v>
      </c>
      <c r="BP44" s="3" t="s">
        <v>122</v>
      </c>
      <c r="BQ44" s="3" t="s">
        <v>122</v>
      </c>
      <c r="BR44" s="3" t="s">
        <v>122</v>
      </c>
      <c r="BS44" s="3" t="s">
        <v>122</v>
      </c>
      <c r="BT44" s="3" t="s">
        <v>122</v>
      </c>
      <c r="BU44" s="3" t="s">
        <v>122</v>
      </c>
      <c r="BV44" s="3" t="s">
        <v>122</v>
      </c>
      <c r="BW44" s="3" t="s">
        <v>122</v>
      </c>
      <c r="BX44" s="3" t="s">
        <v>122</v>
      </c>
      <c r="BY44" s="3" t="s">
        <v>122</v>
      </c>
      <c r="BZ44" s="3" t="s">
        <v>122</v>
      </c>
      <c r="CA44" s="3" t="s">
        <v>122</v>
      </c>
      <c r="CB44" s="3" t="s">
        <v>122</v>
      </c>
      <c r="CC44" s="3" t="s">
        <v>122</v>
      </c>
      <c r="CD44" s="3" t="s">
        <v>122</v>
      </c>
      <c r="CE44" s="3" t="s">
        <v>122</v>
      </c>
      <c r="CF44" s="3" t="s">
        <v>122</v>
      </c>
      <c r="CG44" s="3" t="s">
        <v>122</v>
      </c>
      <c r="CH44" s="3" t="s">
        <v>122</v>
      </c>
      <c r="CI44" s="3" t="s">
        <v>122</v>
      </c>
      <c r="CJ44" s="3" t="s">
        <v>122</v>
      </c>
      <c r="CK44" s="3" t="s">
        <v>122</v>
      </c>
      <c r="CL44" t="s">
        <v>4</v>
      </c>
      <c r="CM44" s="3" t="s">
        <v>122</v>
      </c>
      <c r="CN44" s="3" t="s">
        <v>122</v>
      </c>
      <c r="CO44" s="3" t="s">
        <v>122</v>
      </c>
      <c r="CP44" t="s">
        <v>88</v>
      </c>
      <c r="CQ44" t="s">
        <v>88</v>
      </c>
      <c r="CR44" t="s">
        <v>88</v>
      </c>
      <c r="CS44" t="s">
        <v>88</v>
      </c>
      <c r="CT44" t="s">
        <v>88</v>
      </c>
      <c r="CU44" t="s">
        <v>88</v>
      </c>
      <c r="CV44" t="s">
        <v>88</v>
      </c>
    </row>
    <row r="45" spans="1:100">
      <c r="A45" s="3" t="s">
        <v>239</v>
      </c>
      <c r="B45" s="7" t="s">
        <v>151</v>
      </c>
      <c r="C45">
        <v>110.25242923751</v>
      </c>
      <c r="D45">
        <v>82.312334839616597</v>
      </c>
      <c r="E45">
        <v>0.42167296906428098</v>
      </c>
      <c r="F45">
        <v>0.42640382190998499</v>
      </c>
      <c r="G45" t="s">
        <v>4</v>
      </c>
      <c r="H45">
        <v>110.25242923751</v>
      </c>
      <c r="I45">
        <v>59.681796612013898</v>
      </c>
      <c r="J45">
        <v>0.86180057879272298</v>
      </c>
      <c r="K45">
        <v>8.8905572616606296E-2</v>
      </c>
      <c r="L45" t="s">
        <v>4</v>
      </c>
      <c r="M45">
        <v>82.312334839616597</v>
      </c>
      <c r="N45">
        <v>59.681796612013898</v>
      </c>
      <c r="O45">
        <v>0.440127609728442</v>
      </c>
      <c r="P45">
        <v>0.42306354882567698</v>
      </c>
      <c r="Q45" t="s">
        <v>4</v>
      </c>
      <c r="R45" s="4" t="s">
        <v>87</v>
      </c>
      <c r="S45" t="s">
        <v>4</v>
      </c>
      <c r="T45" t="s">
        <v>92</v>
      </c>
      <c r="U45" t="s">
        <v>92</v>
      </c>
      <c r="V45" t="s">
        <v>92</v>
      </c>
      <c r="W45" t="s">
        <v>92</v>
      </c>
      <c r="X45" t="s">
        <v>4</v>
      </c>
      <c r="Y45" t="s">
        <v>92</v>
      </c>
      <c r="Z45" t="s">
        <v>92</v>
      </c>
      <c r="AA45" t="s">
        <v>92</v>
      </c>
      <c r="AB45" t="s">
        <v>4</v>
      </c>
      <c r="AC45" s="3" t="s">
        <v>93</v>
      </c>
      <c r="AD45" t="s">
        <v>4</v>
      </c>
      <c r="AE45" t="s">
        <v>175</v>
      </c>
      <c r="AF45" t="s">
        <v>240</v>
      </c>
      <c r="AG45" t="s">
        <v>113</v>
      </c>
      <c r="AH45" t="s">
        <v>96</v>
      </c>
      <c r="AU45" t="s">
        <v>85</v>
      </c>
      <c r="AV45" t="s">
        <v>176</v>
      </c>
      <c r="AW45" t="s">
        <v>86</v>
      </c>
      <c r="AX45" t="s">
        <v>99</v>
      </c>
      <c r="AY45" t="s">
        <v>177</v>
      </c>
      <c r="AZ45" t="s">
        <v>4</v>
      </c>
      <c r="BA45" s="3" t="s">
        <v>122</v>
      </c>
      <c r="BB45" s="3" t="s">
        <v>122</v>
      </c>
      <c r="BC45" s="3" t="s">
        <v>122</v>
      </c>
      <c r="BD45" t="s">
        <v>4</v>
      </c>
      <c r="BE45" s="3" t="s">
        <v>122</v>
      </c>
      <c r="BF45" s="3" t="s">
        <v>122</v>
      </c>
      <c r="BG45" s="3" t="s">
        <v>122</v>
      </c>
      <c r="BH45" s="3" t="s">
        <v>122</v>
      </c>
      <c r="BI45" s="3" t="s">
        <v>122</v>
      </c>
      <c r="BJ45" s="3" t="s">
        <v>122</v>
      </c>
      <c r="BK45" s="3" t="s">
        <v>122</v>
      </c>
      <c r="BL45" s="3" t="s">
        <v>122</v>
      </c>
      <c r="BM45" s="3" t="s">
        <v>122</v>
      </c>
      <c r="BN45" s="3" t="s">
        <v>122</v>
      </c>
      <c r="BO45" s="3" t="s">
        <v>122</v>
      </c>
      <c r="BP45" s="3" t="s">
        <v>122</v>
      </c>
      <c r="BQ45" s="3" t="s">
        <v>122</v>
      </c>
      <c r="BR45" s="3" t="s">
        <v>122</v>
      </c>
      <c r="BS45" s="3" t="s">
        <v>122</v>
      </c>
      <c r="BT45" s="3" t="s">
        <v>122</v>
      </c>
      <c r="BU45" s="3" t="s">
        <v>122</v>
      </c>
      <c r="BV45" s="3" t="s">
        <v>122</v>
      </c>
      <c r="BW45" s="3" t="s">
        <v>122</v>
      </c>
      <c r="BX45" s="3" t="s">
        <v>122</v>
      </c>
      <c r="BY45" s="3" t="s">
        <v>122</v>
      </c>
      <c r="BZ45" s="3" t="s">
        <v>122</v>
      </c>
      <c r="CA45" s="3" t="s">
        <v>122</v>
      </c>
      <c r="CB45" s="3" t="s">
        <v>122</v>
      </c>
      <c r="CC45" s="3" t="s">
        <v>122</v>
      </c>
      <c r="CD45" s="3" t="s">
        <v>122</v>
      </c>
      <c r="CE45" s="3" t="s">
        <v>122</v>
      </c>
      <c r="CF45" s="3" t="s">
        <v>122</v>
      </c>
      <c r="CG45" s="3" t="s">
        <v>122</v>
      </c>
      <c r="CH45" s="3" t="s">
        <v>122</v>
      </c>
      <c r="CI45" s="3" t="s">
        <v>122</v>
      </c>
      <c r="CJ45" s="3" t="s">
        <v>122</v>
      </c>
      <c r="CK45" s="3" t="s">
        <v>122</v>
      </c>
      <c r="CL45" t="s">
        <v>4</v>
      </c>
      <c r="CM45" s="3" t="s">
        <v>122</v>
      </c>
      <c r="CN45" s="3" t="s">
        <v>122</v>
      </c>
      <c r="CO45" s="3" t="s">
        <v>122</v>
      </c>
      <c r="CP45" t="s">
        <v>88</v>
      </c>
      <c r="CQ45" t="s">
        <v>88</v>
      </c>
      <c r="CR45" t="s">
        <v>88</v>
      </c>
      <c r="CS45" t="s">
        <v>88</v>
      </c>
      <c r="CT45" t="s">
        <v>88</v>
      </c>
      <c r="CU45" t="s">
        <v>88</v>
      </c>
      <c r="CV45" t="s">
        <v>88</v>
      </c>
    </row>
    <row r="46" spans="1:100">
      <c r="A46" s="3" t="s">
        <v>243</v>
      </c>
      <c r="B46" s="7" t="s">
        <v>151</v>
      </c>
      <c r="C46">
        <v>165.52360662209401</v>
      </c>
      <c r="D46">
        <v>228.84072524020101</v>
      </c>
      <c r="E46">
        <f>0.467257964518611</f>
        <v>0.46725796451861101</v>
      </c>
      <c r="F46">
        <v>0.37331653348771598</v>
      </c>
      <c r="G46" t="s">
        <v>4</v>
      </c>
      <c r="H46">
        <v>165.52360662209401</v>
      </c>
      <c r="I46">
        <v>779.18171244018095</v>
      </c>
      <c r="J46">
        <f>-2.23238868874932</f>
        <v>-2.2323886887493201</v>
      </c>
      <c r="K46" s="5">
        <v>1.5070392708445E-6</v>
      </c>
      <c r="L46" t="s">
        <v>4</v>
      </c>
      <c r="M46">
        <v>228.84072524020101</v>
      </c>
      <c r="N46">
        <v>779.18171244018095</v>
      </c>
      <c r="O46">
        <f>-1.76513072423071</f>
        <v>-1.7651307242307099</v>
      </c>
      <c r="P46">
        <v>1.43296748879443E-4</v>
      </c>
      <c r="Q46" t="s">
        <v>4</v>
      </c>
      <c r="R46" s="4" t="s">
        <v>87</v>
      </c>
      <c r="S46" t="s">
        <v>4</v>
      </c>
      <c r="T46" t="s">
        <v>92</v>
      </c>
      <c r="U46" t="s">
        <v>92</v>
      </c>
      <c r="V46" t="s">
        <v>92</v>
      </c>
      <c r="W46" t="s">
        <v>92</v>
      </c>
      <c r="X46" t="s">
        <v>4</v>
      </c>
      <c r="Y46" t="s">
        <v>92</v>
      </c>
      <c r="Z46" t="s">
        <v>92</v>
      </c>
      <c r="AA46" t="s">
        <v>92</v>
      </c>
      <c r="AB46" t="s">
        <v>4</v>
      </c>
      <c r="AC46" s="3" t="s">
        <v>93</v>
      </c>
      <c r="AD46" t="s">
        <v>4</v>
      </c>
      <c r="AE46" s="4" t="s">
        <v>107</v>
      </c>
      <c r="AZ46" t="s">
        <v>4</v>
      </c>
      <c r="BA46" s="3" t="s">
        <v>122</v>
      </c>
      <c r="BB46" s="3" t="s">
        <v>122</v>
      </c>
      <c r="BC46" s="3" t="s">
        <v>122</v>
      </c>
      <c r="BD46" t="s">
        <v>4</v>
      </c>
      <c r="BE46" s="3" t="s">
        <v>122</v>
      </c>
      <c r="BF46" s="3" t="s">
        <v>122</v>
      </c>
      <c r="BG46" s="3" t="s">
        <v>122</v>
      </c>
      <c r="BH46" s="3" t="s">
        <v>122</v>
      </c>
      <c r="BI46" s="3" t="s">
        <v>122</v>
      </c>
      <c r="BJ46" s="3" t="s">
        <v>122</v>
      </c>
      <c r="BK46" s="3" t="s">
        <v>122</v>
      </c>
      <c r="BL46" s="3" t="s">
        <v>122</v>
      </c>
      <c r="BM46" s="3" t="s">
        <v>122</v>
      </c>
      <c r="BN46" s="3" t="s">
        <v>122</v>
      </c>
      <c r="BO46" s="3" t="s">
        <v>122</v>
      </c>
      <c r="BP46" s="3" t="s">
        <v>122</v>
      </c>
      <c r="BQ46" s="3" t="s">
        <v>122</v>
      </c>
      <c r="BR46" s="3" t="s">
        <v>122</v>
      </c>
      <c r="BS46" s="3" t="s">
        <v>122</v>
      </c>
      <c r="BT46" s="3" t="s">
        <v>122</v>
      </c>
      <c r="BU46" s="3" t="s">
        <v>122</v>
      </c>
      <c r="BV46" s="3" t="s">
        <v>122</v>
      </c>
      <c r="BW46" s="3" t="s">
        <v>122</v>
      </c>
      <c r="BX46" s="3" t="s">
        <v>122</v>
      </c>
      <c r="BY46" s="3" t="s">
        <v>122</v>
      </c>
      <c r="BZ46" s="3" t="s">
        <v>122</v>
      </c>
      <c r="CA46" s="3" t="s">
        <v>122</v>
      </c>
      <c r="CB46" s="3" t="s">
        <v>122</v>
      </c>
      <c r="CC46" s="3" t="s">
        <v>122</v>
      </c>
      <c r="CD46" s="3" t="s">
        <v>122</v>
      </c>
      <c r="CE46" s="3" t="s">
        <v>122</v>
      </c>
      <c r="CF46" s="3" t="s">
        <v>122</v>
      </c>
      <c r="CG46" s="3" t="s">
        <v>122</v>
      </c>
      <c r="CH46" s="3" t="s">
        <v>122</v>
      </c>
      <c r="CI46" s="3" t="s">
        <v>122</v>
      </c>
      <c r="CJ46" s="3" t="s">
        <v>122</v>
      </c>
      <c r="CK46" s="3" t="s">
        <v>122</v>
      </c>
      <c r="CL46" t="s">
        <v>4</v>
      </c>
      <c r="CM46" s="3" t="s">
        <v>122</v>
      </c>
      <c r="CN46" s="3" t="s">
        <v>122</v>
      </c>
      <c r="CO46" s="3" t="s">
        <v>122</v>
      </c>
      <c r="CP46" t="s">
        <v>88</v>
      </c>
      <c r="CQ46" t="s">
        <v>88</v>
      </c>
      <c r="CR46" s="6">
        <v>1522</v>
      </c>
      <c r="CS46" t="s">
        <v>88</v>
      </c>
      <c r="CT46" t="s">
        <v>88</v>
      </c>
      <c r="CU46" t="s">
        <v>88</v>
      </c>
      <c r="CV46" t="s">
        <v>88</v>
      </c>
    </row>
    <row r="47" spans="1:100">
      <c r="A47" s="3" t="s">
        <v>244</v>
      </c>
      <c r="B47" s="7" t="s">
        <v>151</v>
      </c>
      <c r="C47">
        <v>3.6465569535299398</v>
      </c>
      <c r="D47">
        <v>1.0279386016979599</v>
      </c>
      <c r="E47">
        <v>1.86873110112427</v>
      </c>
      <c r="F47">
        <v>0.340912208679722</v>
      </c>
      <c r="G47" t="s">
        <v>4</v>
      </c>
      <c r="H47">
        <v>3.6465569535299398</v>
      </c>
      <c r="I47">
        <v>11.230505735789</v>
      </c>
      <c r="J47">
        <f>-1.61463741276272</f>
        <v>-1.6146374127627201</v>
      </c>
      <c r="K47">
        <v>0.34202429847814703</v>
      </c>
      <c r="L47" t="s">
        <v>4</v>
      </c>
      <c r="M47">
        <v>1.0279386016979599</v>
      </c>
      <c r="N47">
        <v>11.230505735789</v>
      </c>
      <c r="O47">
        <f>-3.48336851388699</f>
        <v>-3.4833685138869899</v>
      </c>
      <c r="P47">
        <v>5.5662605356687302E-2</v>
      </c>
      <c r="Q47" t="s">
        <v>4</v>
      </c>
      <c r="R47" s="4" t="s">
        <v>87</v>
      </c>
      <c r="S47" t="s">
        <v>4</v>
      </c>
      <c r="T47" t="s">
        <v>92</v>
      </c>
      <c r="U47" t="s">
        <v>92</v>
      </c>
      <c r="V47" t="s">
        <v>92</v>
      </c>
      <c r="W47" t="s">
        <v>92</v>
      </c>
      <c r="X47" t="s">
        <v>4</v>
      </c>
      <c r="Y47" t="s">
        <v>92</v>
      </c>
      <c r="Z47" t="s">
        <v>92</v>
      </c>
      <c r="AA47" t="s">
        <v>92</v>
      </c>
      <c r="AB47" t="s">
        <v>4</v>
      </c>
      <c r="AC47" s="3" t="s">
        <v>93</v>
      </c>
      <c r="AD47" t="s">
        <v>4</v>
      </c>
      <c r="AE47" s="4" t="s">
        <v>107</v>
      </c>
      <c r="AZ47" t="s">
        <v>4</v>
      </c>
      <c r="BA47" s="3" t="s">
        <v>122</v>
      </c>
      <c r="BB47" s="3" t="s">
        <v>122</v>
      </c>
      <c r="BC47" s="3" t="s">
        <v>122</v>
      </c>
      <c r="BD47" t="s">
        <v>4</v>
      </c>
      <c r="BE47" s="3" t="s">
        <v>122</v>
      </c>
      <c r="BF47" s="3" t="s">
        <v>122</v>
      </c>
      <c r="BG47" s="3" t="s">
        <v>122</v>
      </c>
      <c r="BH47" s="3" t="s">
        <v>122</v>
      </c>
      <c r="BI47" s="3" t="s">
        <v>122</v>
      </c>
      <c r="BJ47" s="3" t="s">
        <v>122</v>
      </c>
      <c r="BK47" s="3" t="s">
        <v>122</v>
      </c>
      <c r="BL47" s="3" t="s">
        <v>122</v>
      </c>
      <c r="BM47" s="3" t="s">
        <v>122</v>
      </c>
      <c r="BN47" s="3" t="s">
        <v>122</v>
      </c>
      <c r="BO47" s="3" t="s">
        <v>122</v>
      </c>
      <c r="BP47" s="3" t="s">
        <v>122</v>
      </c>
      <c r="BQ47" s="3" t="s">
        <v>122</v>
      </c>
      <c r="BR47" s="3" t="s">
        <v>122</v>
      </c>
      <c r="BS47" s="3" t="s">
        <v>122</v>
      </c>
      <c r="BT47" s="3" t="s">
        <v>122</v>
      </c>
      <c r="BU47" s="3" t="s">
        <v>122</v>
      </c>
      <c r="BV47" s="3" t="s">
        <v>122</v>
      </c>
      <c r="BW47" s="3" t="s">
        <v>122</v>
      </c>
      <c r="BX47" s="3" t="s">
        <v>122</v>
      </c>
      <c r="BY47" s="3" t="s">
        <v>122</v>
      </c>
      <c r="BZ47" s="3" t="s">
        <v>122</v>
      </c>
      <c r="CA47" s="3" t="s">
        <v>122</v>
      </c>
      <c r="CB47" s="3" t="s">
        <v>122</v>
      </c>
      <c r="CC47" s="3" t="s">
        <v>122</v>
      </c>
      <c r="CD47" s="3" t="s">
        <v>122</v>
      </c>
      <c r="CE47" s="3" t="s">
        <v>122</v>
      </c>
      <c r="CF47" s="3" t="s">
        <v>122</v>
      </c>
      <c r="CG47" s="3" t="s">
        <v>122</v>
      </c>
      <c r="CH47" s="3" t="s">
        <v>122</v>
      </c>
      <c r="CI47" s="3" t="s">
        <v>122</v>
      </c>
      <c r="CJ47" s="3" t="s">
        <v>122</v>
      </c>
      <c r="CK47" s="3" t="s">
        <v>122</v>
      </c>
      <c r="CL47" t="s">
        <v>4</v>
      </c>
      <c r="CM47" s="3" t="s">
        <v>122</v>
      </c>
      <c r="CN47" s="3" t="s">
        <v>122</v>
      </c>
      <c r="CO47" s="3" t="s">
        <v>122</v>
      </c>
      <c r="CP47" t="s">
        <v>88</v>
      </c>
      <c r="CQ47" t="s">
        <v>88</v>
      </c>
      <c r="CR47" t="s">
        <v>88</v>
      </c>
      <c r="CS47" t="s">
        <v>88</v>
      </c>
      <c r="CT47" t="s">
        <v>88</v>
      </c>
      <c r="CU47" t="s">
        <v>88</v>
      </c>
      <c r="CV47" t="s">
        <v>88</v>
      </c>
    </row>
    <row r="48" spans="1:100">
      <c r="A48" s="3" t="s">
        <v>245</v>
      </c>
      <c r="B48" s="7" t="s">
        <v>151</v>
      </c>
      <c r="C48">
        <v>465.22069184442802</v>
      </c>
      <c r="D48">
        <v>386.82947732140701</v>
      </c>
      <c r="E48">
        <v>0.267480468310766</v>
      </c>
      <c r="F48">
        <v>0.30740279884035199</v>
      </c>
      <c r="G48" t="s">
        <v>4</v>
      </c>
      <c r="H48">
        <v>465.22069184442802</v>
      </c>
      <c r="I48">
        <v>502.39102258765303</v>
      </c>
      <c r="J48">
        <f>0.113009273879858</f>
        <v>0.113009273879858</v>
      </c>
      <c r="K48">
        <v>0.67541836040416003</v>
      </c>
      <c r="L48" t="s">
        <v>4</v>
      </c>
      <c r="M48">
        <v>386.82947732140701</v>
      </c>
      <c r="N48">
        <v>502.39102258765303</v>
      </c>
      <c r="O48">
        <f>0.380489742190624</f>
        <v>0.38048974219062398</v>
      </c>
      <c r="P48">
        <v>0.13501191925075101</v>
      </c>
      <c r="Q48" t="s">
        <v>4</v>
      </c>
      <c r="R48" s="4" t="s">
        <v>87</v>
      </c>
      <c r="S48" t="s">
        <v>4</v>
      </c>
      <c r="T48" t="s">
        <v>92</v>
      </c>
      <c r="U48" t="s">
        <v>92</v>
      </c>
      <c r="V48" t="s">
        <v>92</v>
      </c>
      <c r="W48" t="s">
        <v>92</v>
      </c>
      <c r="X48" t="s">
        <v>4</v>
      </c>
      <c r="Y48" t="s">
        <v>92</v>
      </c>
      <c r="Z48" t="s">
        <v>92</v>
      </c>
      <c r="AA48" t="s">
        <v>92</v>
      </c>
      <c r="AB48" t="s">
        <v>4</v>
      </c>
      <c r="AC48" s="3" t="s">
        <v>93</v>
      </c>
      <c r="AD48" t="s">
        <v>4</v>
      </c>
      <c r="AE48" s="4" t="s">
        <v>107</v>
      </c>
      <c r="AZ48" t="s">
        <v>4</v>
      </c>
      <c r="BA48" s="3" t="s">
        <v>122</v>
      </c>
      <c r="BB48" s="3" t="s">
        <v>122</v>
      </c>
      <c r="BC48" s="3" t="s">
        <v>122</v>
      </c>
      <c r="BD48" t="s">
        <v>4</v>
      </c>
      <c r="BE48" s="3" t="s">
        <v>122</v>
      </c>
      <c r="BF48" s="3" t="s">
        <v>122</v>
      </c>
      <c r="BG48" s="3" t="s">
        <v>122</v>
      </c>
      <c r="BH48" s="3" t="s">
        <v>122</v>
      </c>
      <c r="BI48" s="3" t="s">
        <v>122</v>
      </c>
      <c r="BJ48" s="3" t="s">
        <v>122</v>
      </c>
      <c r="BK48" s="3" t="s">
        <v>122</v>
      </c>
      <c r="BL48" s="3" t="s">
        <v>122</v>
      </c>
      <c r="BM48" s="3" t="s">
        <v>122</v>
      </c>
      <c r="BN48" s="3" t="s">
        <v>122</v>
      </c>
      <c r="BO48" s="3" t="s">
        <v>122</v>
      </c>
      <c r="BP48" s="3" t="s">
        <v>122</v>
      </c>
      <c r="BQ48" s="3" t="s">
        <v>122</v>
      </c>
      <c r="BR48" s="3" t="s">
        <v>122</v>
      </c>
      <c r="BS48" s="3" t="s">
        <v>122</v>
      </c>
      <c r="BT48" s="3" t="s">
        <v>122</v>
      </c>
      <c r="BU48" s="3" t="s">
        <v>122</v>
      </c>
      <c r="BV48" s="3" t="s">
        <v>122</v>
      </c>
      <c r="BW48" s="3" t="s">
        <v>122</v>
      </c>
      <c r="BX48" s="3" t="s">
        <v>122</v>
      </c>
      <c r="BY48" s="3" t="s">
        <v>122</v>
      </c>
      <c r="BZ48" s="3" t="s">
        <v>122</v>
      </c>
      <c r="CA48" s="3" t="s">
        <v>122</v>
      </c>
      <c r="CB48" s="3" t="s">
        <v>122</v>
      </c>
      <c r="CC48" s="3" t="s">
        <v>122</v>
      </c>
      <c r="CD48" s="3" t="s">
        <v>122</v>
      </c>
      <c r="CE48" s="3" t="s">
        <v>122</v>
      </c>
      <c r="CF48" s="3" t="s">
        <v>122</v>
      </c>
      <c r="CG48" s="3" t="s">
        <v>122</v>
      </c>
      <c r="CH48" s="3" t="s">
        <v>122</v>
      </c>
      <c r="CI48" s="3" t="s">
        <v>122</v>
      </c>
      <c r="CJ48" s="3" t="s">
        <v>122</v>
      </c>
      <c r="CK48" s="3" t="s">
        <v>122</v>
      </c>
      <c r="CL48" t="s">
        <v>4</v>
      </c>
      <c r="CM48" s="3" t="s">
        <v>122</v>
      </c>
      <c r="CN48" s="3" t="s">
        <v>122</v>
      </c>
      <c r="CO48" s="3" t="s">
        <v>122</v>
      </c>
      <c r="CP48" t="s">
        <v>88</v>
      </c>
      <c r="CQ48" t="s">
        <v>88</v>
      </c>
      <c r="CR48" t="s">
        <v>88</v>
      </c>
      <c r="CS48" t="s">
        <v>88</v>
      </c>
      <c r="CT48" t="s">
        <v>88</v>
      </c>
      <c r="CU48" t="s">
        <v>88</v>
      </c>
      <c r="CV48" t="s">
        <v>88</v>
      </c>
    </row>
    <row r="49" spans="1:100">
      <c r="A49" s="3" t="s">
        <v>248</v>
      </c>
      <c r="B49" s="7" t="s">
        <v>151</v>
      </c>
      <c r="C49">
        <v>191.48618408831101</v>
      </c>
      <c r="D49">
        <v>244.342946305959</v>
      </c>
      <c r="E49">
        <f>0.352052777673824</f>
        <v>0.35205277767382398</v>
      </c>
      <c r="F49">
        <v>0.23960213927777799</v>
      </c>
      <c r="G49" t="s">
        <v>4</v>
      </c>
      <c r="H49">
        <v>191.48618408831101</v>
      </c>
      <c r="I49">
        <v>212.56144039963499</v>
      </c>
      <c r="J49">
        <f>0.144306576820059</f>
        <v>0.14430657682005901</v>
      </c>
      <c r="K49">
        <v>0.645241290822125</v>
      </c>
      <c r="L49" t="s">
        <v>4</v>
      </c>
      <c r="M49">
        <v>244.342946305959</v>
      </c>
      <c r="N49">
        <v>212.56144039963499</v>
      </c>
      <c r="O49">
        <v>0.207746200853765</v>
      </c>
      <c r="P49">
        <v>0.51389558953770897</v>
      </c>
      <c r="Q49" t="s">
        <v>4</v>
      </c>
      <c r="R49" s="4" t="s">
        <v>87</v>
      </c>
      <c r="S49" t="s">
        <v>4</v>
      </c>
      <c r="T49" t="s">
        <v>92</v>
      </c>
      <c r="U49" t="s">
        <v>92</v>
      </c>
      <c r="V49" t="s">
        <v>92</v>
      </c>
      <c r="W49" t="s">
        <v>92</v>
      </c>
      <c r="X49" t="s">
        <v>4</v>
      </c>
      <c r="Y49" t="s">
        <v>92</v>
      </c>
      <c r="Z49" t="s">
        <v>92</v>
      </c>
      <c r="AA49" t="s">
        <v>92</v>
      </c>
      <c r="AB49" t="s">
        <v>4</v>
      </c>
      <c r="AC49" s="3" t="s">
        <v>93</v>
      </c>
      <c r="AD49" t="s">
        <v>4</v>
      </c>
      <c r="AE49" s="4" t="s">
        <v>107</v>
      </c>
      <c r="AZ49" t="s">
        <v>4</v>
      </c>
      <c r="BA49" s="3" t="s">
        <v>122</v>
      </c>
      <c r="BB49" s="3" t="s">
        <v>122</v>
      </c>
      <c r="BC49" s="3" t="s">
        <v>122</v>
      </c>
      <c r="BD49" t="s">
        <v>4</v>
      </c>
      <c r="BE49" s="3" t="s">
        <v>122</v>
      </c>
      <c r="BF49" s="3" t="s">
        <v>122</v>
      </c>
      <c r="BG49" s="3" t="s">
        <v>122</v>
      </c>
      <c r="BH49" s="3" t="s">
        <v>122</v>
      </c>
      <c r="BI49" s="3" t="s">
        <v>122</v>
      </c>
      <c r="BJ49" s="3" t="s">
        <v>122</v>
      </c>
      <c r="BK49" s="3" t="s">
        <v>122</v>
      </c>
      <c r="BL49" s="3" t="s">
        <v>122</v>
      </c>
      <c r="BM49" s="3" t="s">
        <v>122</v>
      </c>
      <c r="BN49" s="3" t="s">
        <v>122</v>
      </c>
      <c r="BO49" s="3" t="s">
        <v>122</v>
      </c>
      <c r="BP49" s="3" t="s">
        <v>122</v>
      </c>
      <c r="BQ49" s="3" t="s">
        <v>122</v>
      </c>
      <c r="BR49" s="3" t="s">
        <v>122</v>
      </c>
      <c r="BS49" s="3" t="s">
        <v>122</v>
      </c>
      <c r="BT49" s="3" t="s">
        <v>122</v>
      </c>
      <c r="BU49" s="3" t="s">
        <v>122</v>
      </c>
      <c r="BV49" s="3" t="s">
        <v>122</v>
      </c>
      <c r="BW49" s="3" t="s">
        <v>122</v>
      </c>
      <c r="BX49" s="3" t="s">
        <v>122</v>
      </c>
      <c r="BY49" s="3" t="s">
        <v>122</v>
      </c>
      <c r="BZ49" s="3" t="s">
        <v>122</v>
      </c>
      <c r="CA49" s="3" t="s">
        <v>122</v>
      </c>
      <c r="CB49" s="3" t="s">
        <v>122</v>
      </c>
      <c r="CC49" s="3" t="s">
        <v>122</v>
      </c>
      <c r="CD49" s="3" t="s">
        <v>122</v>
      </c>
      <c r="CE49" s="3" t="s">
        <v>122</v>
      </c>
      <c r="CF49" s="3" t="s">
        <v>122</v>
      </c>
      <c r="CG49" s="3" t="s">
        <v>122</v>
      </c>
      <c r="CH49" s="3" t="s">
        <v>122</v>
      </c>
      <c r="CI49" s="3" t="s">
        <v>122</v>
      </c>
      <c r="CJ49" s="3" t="s">
        <v>122</v>
      </c>
      <c r="CK49" s="3" t="s">
        <v>122</v>
      </c>
      <c r="CL49" t="s">
        <v>4</v>
      </c>
      <c r="CM49" s="3" t="s">
        <v>122</v>
      </c>
      <c r="CN49" s="3" t="s">
        <v>122</v>
      </c>
      <c r="CO49" s="3" t="s">
        <v>122</v>
      </c>
      <c r="CP49" t="s">
        <v>88</v>
      </c>
      <c r="CQ49" t="s">
        <v>88</v>
      </c>
      <c r="CR49" t="s">
        <v>88</v>
      </c>
      <c r="CS49" t="s">
        <v>88</v>
      </c>
      <c r="CT49" t="s">
        <v>88</v>
      </c>
      <c r="CU49" t="s">
        <v>88</v>
      </c>
      <c r="CV49" t="s">
        <v>88</v>
      </c>
    </row>
    <row r="50" spans="1:100">
      <c r="A50" s="3" t="s">
        <v>249</v>
      </c>
      <c r="B50" s="7" t="s">
        <v>151</v>
      </c>
      <c r="C50">
        <v>8.2423070035415602</v>
      </c>
      <c r="D50">
        <v>2.6840452550730398</v>
      </c>
      <c r="E50">
        <v>1.6003223535409701</v>
      </c>
      <c r="F50">
        <v>0.23868001614472401</v>
      </c>
      <c r="G50" t="s">
        <v>4</v>
      </c>
      <c r="H50">
        <v>8.2423070035415602</v>
      </c>
      <c r="I50">
        <v>13.207211236751</v>
      </c>
      <c r="J50">
        <f>0.69135781383566</f>
        <v>0.69135781383565997</v>
      </c>
      <c r="K50">
        <v>0.59404418746725496</v>
      </c>
      <c r="L50" t="s">
        <v>4</v>
      </c>
      <c r="M50">
        <v>2.6840452550730398</v>
      </c>
      <c r="N50">
        <v>13.207211236751</v>
      </c>
      <c r="O50">
        <f>-2.29168016737663</f>
        <v>-2.2916801673766298</v>
      </c>
      <c r="P50">
        <v>7.8664495295908604E-2</v>
      </c>
      <c r="Q50" t="s">
        <v>4</v>
      </c>
      <c r="R50" s="4" t="s">
        <v>87</v>
      </c>
      <c r="S50" t="s">
        <v>4</v>
      </c>
      <c r="T50" t="s">
        <v>92</v>
      </c>
      <c r="U50" t="s">
        <v>92</v>
      </c>
      <c r="V50" t="s">
        <v>92</v>
      </c>
      <c r="W50" t="s">
        <v>92</v>
      </c>
      <c r="X50" t="s">
        <v>4</v>
      </c>
      <c r="Y50" t="s">
        <v>92</v>
      </c>
      <c r="Z50" t="s">
        <v>92</v>
      </c>
      <c r="AA50" t="s">
        <v>92</v>
      </c>
      <c r="AB50" t="s">
        <v>4</v>
      </c>
      <c r="AC50" s="3" t="s">
        <v>93</v>
      </c>
      <c r="AD50" t="s">
        <v>4</v>
      </c>
      <c r="AE50" s="4" t="s">
        <v>107</v>
      </c>
      <c r="AZ50" t="s">
        <v>4</v>
      </c>
      <c r="BA50" s="3" t="s">
        <v>122</v>
      </c>
      <c r="BB50" s="3" t="s">
        <v>122</v>
      </c>
      <c r="BC50" s="3" t="s">
        <v>122</v>
      </c>
      <c r="BD50" t="s">
        <v>4</v>
      </c>
      <c r="BE50" s="3" t="s">
        <v>122</v>
      </c>
      <c r="BF50" s="3" t="s">
        <v>122</v>
      </c>
      <c r="BG50" s="3" t="s">
        <v>122</v>
      </c>
      <c r="BH50" s="3" t="s">
        <v>122</v>
      </c>
      <c r="BI50" s="3" t="s">
        <v>122</v>
      </c>
      <c r="BJ50" s="3" t="s">
        <v>122</v>
      </c>
      <c r="BK50" s="3" t="s">
        <v>122</v>
      </c>
      <c r="BL50" s="3" t="s">
        <v>122</v>
      </c>
      <c r="BM50" s="3" t="s">
        <v>122</v>
      </c>
      <c r="BN50" s="3" t="s">
        <v>122</v>
      </c>
      <c r="BO50" s="3" t="s">
        <v>122</v>
      </c>
      <c r="BP50" s="3" t="s">
        <v>122</v>
      </c>
      <c r="BQ50" s="3" t="s">
        <v>122</v>
      </c>
      <c r="BR50" s="3" t="s">
        <v>122</v>
      </c>
      <c r="BS50" s="3" t="s">
        <v>122</v>
      </c>
      <c r="BT50" s="3" t="s">
        <v>122</v>
      </c>
      <c r="BU50" s="3" t="s">
        <v>122</v>
      </c>
      <c r="BV50" s="3" t="s">
        <v>122</v>
      </c>
      <c r="BW50" s="3" t="s">
        <v>122</v>
      </c>
      <c r="BX50" s="3" t="s">
        <v>122</v>
      </c>
      <c r="BY50" s="3" t="s">
        <v>122</v>
      </c>
      <c r="BZ50" s="3" t="s">
        <v>122</v>
      </c>
      <c r="CA50" s="3" t="s">
        <v>122</v>
      </c>
      <c r="CB50" s="3" t="s">
        <v>122</v>
      </c>
      <c r="CC50" s="3" t="s">
        <v>122</v>
      </c>
      <c r="CD50" s="3" t="s">
        <v>122</v>
      </c>
      <c r="CE50" s="3" t="s">
        <v>122</v>
      </c>
      <c r="CF50" s="3" t="s">
        <v>122</v>
      </c>
      <c r="CG50" s="3" t="s">
        <v>122</v>
      </c>
      <c r="CH50" s="3" t="s">
        <v>122</v>
      </c>
      <c r="CI50" s="3" t="s">
        <v>122</v>
      </c>
      <c r="CJ50" s="3" t="s">
        <v>122</v>
      </c>
      <c r="CK50" s="3" t="s">
        <v>122</v>
      </c>
      <c r="CL50" t="s">
        <v>4</v>
      </c>
      <c r="CM50" s="3" t="s">
        <v>122</v>
      </c>
      <c r="CN50" s="3" t="s">
        <v>122</v>
      </c>
      <c r="CO50" s="3" t="s">
        <v>122</v>
      </c>
      <c r="CP50" t="s">
        <v>88</v>
      </c>
      <c r="CQ50" t="s">
        <v>88</v>
      </c>
      <c r="CR50" t="s">
        <v>88</v>
      </c>
      <c r="CS50" t="s">
        <v>88</v>
      </c>
      <c r="CT50" t="s">
        <v>88</v>
      </c>
      <c r="CU50" t="s">
        <v>88</v>
      </c>
      <c r="CV50" t="s">
        <v>88</v>
      </c>
    </row>
    <row r="51" spans="1:100">
      <c r="A51" s="3" t="s">
        <v>250</v>
      </c>
      <c r="B51" s="7" t="s">
        <v>151</v>
      </c>
      <c r="C51">
        <v>19.406507621331802</v>
      </c>
      <c r="D51">
        <v>6.6399386211637497</v>
      </c>
      <c r="E51">
        <v>1.5590843036167601</v>
      </c>
      <c r="F51">
        <v>0.187144750012573</v>
      </c>
      <c r="G51" t="s">
        <v>4</v>
      </c>
      <c r="H51">
        <v>19.406507621331802</v>
      </c>
      <c r="I51">
        <v>5.56180090810376</v>
      </c>
      <c r="J51">
        <v>1.7714835354118099</v>
      </c>
      <c r="K51">
        <v>0.13543885732477701</v>
      </c>
      <c r="L51" t="s">
        <v>4</v>
      </c>
      <c r="M51">
        <v>6.6399386211637497</v>
      </c>
      <c r="N51">
        <v>5.56180090810376</v>
      </c>
      <c r="O51">
        <v>0.21239923179505199</v>
      </c>
      <c r="P51">
        <v>0.88868005552738605</v>
      </c>
      <c r="Q51" t="s">
        <v>4</v>
      </c>
      <c r="R51" s="4" t="s">
        <v>87</v>
      </c>
      <c r="S51" t="s">
        <v>4</v>
      </c>
      <c r="T51" t="s">
        <v>92</v>
      </c>
      <c r="U51" t="s">
        <v>92</v>
      </c>
      <c r="V51" t="s">
        <v>92</v>
      </c>
      <c r="W51" t="s">
        <v>92</v>
      </c>
      <c r="X51" t="s">
        <v>4</v>
      </c>
      <c r="Y51" t="s">
        <v>92</v>
      </c>
      <c r="Z51" t="s">
        <v>92</v>
      </c>
      <c r="AA51" t="s">
        <v>92</v>
      </c>
      <c r="AB51" t="s">
        <v>4</v>
      </c>
      <c r="AC51" s="3" t="s">
        <v>93</v>
      </c>
      <c r="AD51" t="s">
        <v>4</v>
      </c>
      <c r="AE51" s="4" t="s">
        <v>107</v>
      </c>
      <c r="AZ51" t="s">
        <v>4</v>
      </c>
      <c r="BA51" s="3" t="s">
        <v>122</v>
      </c>
      <c r="BB51" s="3" t="s">
        <v>122</v>
      </c>
      <c r="BC51" s="3" t="s">
        <v>122</v>
      </c>
      <c r="BD51" t="s">
        <v>4</v>
      </c>
      <c r="BE51" s="3" t="s">
        <v>122</v>
      </c>
      <c r="BF51" s="3" t="s">
        <v>122</v>
      </c>
      <c r="BG51" s="3" t="s">
        <v>122</v>
      </c>
      <c r="BH51" s="3" t="s">
        <v>122</v>
      </c>
      <c r="BI51" s="3" t="s">
        <v>122</v>
      </c>
      <c r="BJ51" s="3" t="s">
        <v>122</v>
      </c>
      <c r="BK51" s="3" t="s">
        <v>122</v>
      </c>
      <c r="BL51" s="3" t="s">
        <v>122</v>
      </c>
      <c r="BM51" s="3" t="s">
        <v>122</v>
      </c>
      <c r="BN51" s="3" t="s">
        <v>122</v>
      </c>
      <c r="BO51" s="3" t="s">
        <v>122</v>
      </c>
      <c r="BP51" s="3" t="s">
        <v>122</v>
      </c>
      <c r="BQ51" s="3" t="s">
        <v>122</v>
      </c>
      <c r="BR51" s="3" t="s">
        <v>122</v>
      </c>
      <c r="BS51" s="3" t="s">
        <v>122</v>
      </c>
      <c r="BT51" s="3" t="s">
        <v>122</v>
      </c>
      <c r="BU51" s="3" t="s">
        <v>122</v>
      </c>
      <c r="BV51" s="3" t="s">
        <v>122</v>
      </c>
      <c r="BW51" s="3" t="s">
        <v>122</v>
      </c>
      <c r="BX51" s="3" t="s">
        <v>122</v>
      </c>
      <c r="BY51" s="3" t="s">
        <v>122</v>
      </c>
      <c r="BZ51" s="3" t="s">
        <v>122</v>
      </c>
      <c r="CA51" s="3" t="s">
        <v>122</v>
      </c>
      <c r="CB51" s="3" t="s">
        <v>122</v>
      </c>
      <c r="CC51" s="3" t="s">
        <v>122</v>
      </c>
      <c r="CD51" s="3" t="s">
        <v>122</v>
      </c>
      <c r="CE51" s="3" t="s">
        <v>122</v>
      </c>
      <c r="CF51" s="3" t="s">
        <v>122</v>
      </c>
      <c r="CG51" s="3" t="s">
        <v>122</v>
      </c>
      <c r="CH51" s="3" t="s">
        <v>122</v>
      </c>
      <c r="CI51" s="3" t="s">
        <v>122</v>
      </c>
      <c r="CJ51" s="3" t="s">
        <v>122</v>
      </c>
      <c r="CK51" s="3" t="s">
        <v>122</v>
      </c>
      <c r="CL51" t="s">
        <v>4</v>
      </c>
      <c r="CM51" s="3" t="s">
        <v>122</v>
      </c>
      <c r="CN51" s="3" t="s">
        <v>122</v>
      </c>
      <c r="CO51" s="3" t="s">
        <v>122</v>
      </c>
      <c r="CP51" t="s">
        <v>88</v>
      </c>
      <c r="CQ51" t="s">
        <v>88</v>
      </c>
      <c r="CR51" t="s">
        <v>88</v>
      </c>
      <c r="CS51" t="s">
        <v>88</v>
      </c>
      <c r="CT51" t="s">
        <v>88</v>
      </c>
      <c r="CU51" t="s">
        <v>88</v>
      </c>
      <c r="CV51" t="s">
        <v>88</v>
      </c>
    </row>
    <row r="52" spans="1:100">
      <c r="A52" s="3" t="s">
        <v>251</v>
      </c>
      <c r="B52" s="7" t="s">
        <v>151</v>
      </c>
      <c r="C52">
        <v>13.588463668881399</v>
      </c>
      <c r="D52">
        <v>3.8315766669945401</v>
      </c>
      <c r="E52">
        <v>1.83528673091368</v>
      </c>
      <c r="F52">
        <v>0.13340640850198299</v>
      </c>
      <c r="G52" t="s">
        <v>4</v>
      </c>
      <c r="H52">
        <v>13.588463668881399</v>
      </c>
      <c r="I52">
        <v>3.2087159245111398</v>
      </c>
      <c r="J52">
        <v>2.1700636793264998</v>
      </c>
      <c r="K52">
        <v>8.5367990790208098E-2</v>
      </c>
      <c r="L52" t="s">
        <v>4</v>
      </c>
      <c r="M52">
        <v>3.8315766669945401</v>
      </c>
      <c r="N52">
        <v>3.2087159245111398</v>
      </c>
      <c r="O52">
        <v>0.33477694841281702</v>
      </c>
      <c r="P52">
        <v>0.83612270107403897</v>
      </c>
      <c r="Q52" t="s">
        <v>4</v>
      </c>
      <c r="R52" s="4" t="s">
        <v>87</v>
      </c>
      <c r="S52" t="s">
        <v>4</v>
      </c>
      <c r="T52" t="s">
        <v>92</v>
      </c>
      <c r="U52" t="s">
        <v>92</v>
      </c>
      <c r="V52" t="s">
        <v>92</v>
      </c>
      <c r="W52" t="s">
        <v>92</v>
      </c>
      <c r="X52" t="s">
        <v>4</v>
      </c>
      <c r="Y52" t="s">
        <v>92</v>
      </c>
      <c r="Z52" t="s">
        <v>92</v>
      </c>
      <c r="AA52" t="s">
        <v>92</v>
      </c>
      <c r="AB52" t="s">
        <v>4</v>
      </c>
      <c r="AC52" s="3" t="s">
        <v>93</v>
      </c>
      <c r="AD52" t="s">
        <v>4</v>
      </c>
      <c r="AE52" s="4" t="s">
        <v>107</v>
      </c>
      <c r="AZ52" t="s">
        <v>4</v>
      </c>
      <c r="BA52" s="3" t="s">
        <v>122</v>
      </c>
      <c r="BB52" s="3" t="s">
        <v>122</v>
      </c>
      <c r="BC52" s="3" t="s">
        <v>122</v>
      </c>
      <c r="BD52" t="s">
        <v>4</v>
      </c>
      <c r="BE52" s="3" t="s">
        <v>122</v>
      </c>
      <c r="BF52" s="3" t="s">
        <v>122</v>
      </c>
      <c r="BG52" s="3" t="s">
        <v>122</v>
      </c>
      <c r="BH52" s="3" t="s">
        <v>122</v>
      </c>
      <c r="BI52" s="3" t="s">
        <v>122</v>
      </c>
      <c r="BJ52" s="3" t="s">
        <v>122</v>
      </c>
      <c r="BK52" s="3" t="s">
        <v>122</v>
      </c>
      <c r="BL52" s="3" t="s">
        <v>122</v>
      </c>
      <c r="BM52" s="3" t="s">
        <v>122</v>
      </c>
      <c r="BN52" s="3" t="s">
        <v>122</v>
      </c>
      <c r="BO52" s="3" t="s">
        <v>122</v>
      </c>
      <c r="BP52" s="3" t="s">
        <v>122</v>
      </c>
      <c r="BQ52" s="3" t="s">
        <v>122</v>
      </c>
      <c r="BR52" s="3" t="s">
        <v>122</v>
      </c>
      <c r="BS52" s="3" t="s">
        <v>122</v>
      </c>
      <c r="BT52" s="3" t="s">
        <v>122</v>
      </c>
      <c r="BU52" s="3" t="s">
        <v>122</v>
      </c>
      <c r="BV52" s="3" t="s">
        <v>122</v>
      </c>
      <c r="BW52" s="3" t="s">
        <v>122</v>
      </c>
      <c r="BX52" s="3" t="s">
        <v>122</v>
      </c>
      <c r="BY52" s="3" t="s">
        <v>122</v>
      </c>
      <c r="BZ52" s="3" t="s">
        <v>122</v>
      </c>
      <c r="CA52" s="3" t="s">
        <v>122</v>
      </c>
      <c r="CB52" s="3" t="s">
        <v>122</v>
      </c>
      <c r="CC52" s="3" t="s">
        <v>122</v>
      </c>
      <c r="CD52" s="3" t="s">
        <v>122</v>
      </c>
      <c r="CE52" s="3" t="s">
        <v>122</v>
      </c>
      <c r="CF52" s="3" t="s">
        <v>122</v>
      </c>
      <c r="CG52" s="3" t="s">
        <v>122</v>
      </c>
      <c r="CH52" s="3" t="s">
        <v>122</v>
      </c>
      <c r="CI52" s="3" t="s">
        <v>122</v>
      </c>
      <c r="CJ52" s="3" t="s">
        <v>122</v>
      </c>
      <c r="CK52" s="3" t="s">
        <v>122</v>
      </c>
      <c r="CL52" t="s">
        <v>4</v>
      </c>
      <c r="CM52" s="3" t="s">
        <v>122</v>
      </c>
      <c r="CN52" s="3" t="s">
        <v>122</v>
      </c>
      <c r="CO52" s="3" t="s">
        <v>122</v>
      </c>
      <c r="CP52" t="s">
        <v>88</v>
      </c>
      <c r="CQ52" t="s">
        <v>88</v>
      </c>
      <c r="CR52" t="s">
        <v>88</v>
      </c>
      <c r="CS52" t="s">
        <v>88</v>
      </c>
      <c r="CT52" t="s">
        <v>88</v>
      </c>
      <c r="CU52" t="s">
        <v>88</v>
      </c>
      <c r="CV52" t="s">
        <v>88</v>
      </c>
    </row>
    <row r="53" spans="1:100">
      <c r="A53" s="3" t="s">
        <v>252</v>
      </c>
      <c r="B53" s="7" t="s">
        <v>151</v>
      </c>
      <c r="C53">
        <v>10.468492162594501</v>
      </c>
      <c r="D53">
        <v>1.69193246381433</v>
      </c>
      <c r="E53">
        <v>2.6587078598577398</v>
      </c>
      <c r="F53">
        <v>0.13302581383339601</v>
      </c>
      <c r="G53" t="s">
        <v>4</v>
      </c>
      <c r="H53">
        <v>10.468492162594501</v>
      </c>
      <c r="I53">
        <v>0.67403550571184701</v>
      </c>
      <c r="J53">
        <v>3.6807539688394799</v>
      </c>
      <c r="K53">
        <v>5.9646501705696998E-2</v>
      </c>
      <c r="L53" t="s">
        <v>4</v>
      </c>
      <c r="M53">
        <v>1.69193246381433</v>
      </c>
      <c r="N53">
        <v>0.67403550571184701</v>
      </c>
      <c r="O53">
        <v>1.0220461089817401</v>
      </c>
      <c r="P53">
        <v>0.66598996896593798</v>
      </c>
      <c r="Q53" t="s">
        <v>4</v>
      </c>
      <c r="R53" s="4" t="s">
        <v>87</v>
      </c>
      <c r="S53" t="s">
        <v>4</v>
      </c>
      <c r="T53" t="s">
        <v>92</v>
      </c>
      <c r="U53" t="s">
        <v>92</v>
      </c>
      <c r="V53" t="s">
        <v>92</v>
      </c>
      <c r="W53" t="s">
        <v>92</v>
      </c>
      <c r="X53" t="s">
        <v>4</v>
      </c>
      <c r="Y53" t="s">
        <v>92</v>
      </c>
      <c r="Z53" t="s">
        <v>92</v>
      </c>
      <c r="AA53" t="s">
        <v>92</v>
      </c>
      <c r="AB53" t="s">
        <v>4</v>
      </c>
      <c r="AC53" s="3" t="s">
        <v>93</v>
      </c>
      <c r="AD53" t="s">
        <v>4</v>
      </c>
      <c r="AE53" s="4" t="s">
        <v>107</v>
      </c>
      <c r="AZ53" t="s">
        <v>4</v>
      </c>
      <c r="BA53" s="3" t="s">
        <v>122</v>
      </c>
      <c r="BB53" s="3" t="s">
        <v>122</v>
      </c>
      <c r="BC53" s="3" t="s">
        <v>122</v>
      </c>
      <c r="BD53" t="s">
        <v>4</v>
      </c>
      <c r="BE53" s="3" t="s">
        <v>122</v>
      </c>
      <c r="BF53" s="3" t="s">
        <v>122</v>
      </c>
      <c r="BG53" s="3" t="s">
        <v>122</v>
      </c>
      <c r="BH53" s="3" t="s">
        <v>122</v>
      </c>
      <c r="BI53" s="3" t="s">
        <v>122</v>
      </c>
      <c r="BJ53" s="3" t="s">
        <v>122</v>
      </c>
      <c r="BK53" s="3" t="s">
        <v>122</v>
      </c>
      <c r="BL53" s="3" t="s">
        <v>122</v>
      </c>
      <c r="BM53" s="3" t="s">
        <v>122</v>
      </c>
      <c r="BN53" s="3" t="s">
        <v>122</v>
      </c>
      <c r="BO53" s="3" t="s">
        <v>122</v>
      </c>
      <c r="BP53" s="3" t="s">
        <v>122</v>
      </c>
      <c r="BQ53" s="3" t="s">
        <v>122</v>
      </c>
      <c r="BR53" s="3" t="s">
        <v>122</v>
      </c>
      <c r="BS53" s="3" t="s">
        <v>122</v>
      </c>
      <c r="BT53" s="3" t="s">
        <v>122</v>
      </c>
      <c r="BU53" s="3" t="s">
        <v>122</v>
      </c>
      <c r="BV53" s="3" t="s">
        <v>122</v>
      </c>
      <c r="BW53" s="3" t="s">
        <v>122</v>
      </c>
      <c r="BX53" s="3" t="s">
        <v>122</v>
      </c>
      <c r="BY53" s="3" t="s">
        <v>122</v>
      </c>
      <c r="BZ53" s="3" t="s">
        <v>122</v>
      </c>
      <c r="CA53" s="3" t="s">
        <v>122</v>
      </c>
      <c r="CB53" s="3" t="s">
        <v>122</v>
      </c>
      <c r="CC53" s="3" t="s">
        <v>122</v>
      </c>
      <c r="CD53" s="3" t="s">
        <v>122</v>
      </c>
      <c r="CE53" s="3" t="s">
        <v>122</v>
      </c>
      <c r="CF53" s="3" t="s">
        <v>122</v>
      </c>
      <c r="CG53" s="3" t="s">
        <v>122</v>
      </c>
      <c r="CH53" s="3" t="s">
        <v>122</v>
      </c>
      <c r="CI53" s="3" t="s">
        <v>122</v>
      </c>
      <c r="CJ53" s="3" t="s">
        <v>122</v>
      </c>
      <c r="CK53" s="3" t="s">
        <v>122</v>
      </c>
      <c r="CL53" t="s">
        <v>4</v>
      </c>
      <c r="CM53" s="3" t="s">
        <v>122</v>
      </c>
      <c r="CN53" s="3" t="s">
        <v>122</v>
      </c>
      <c r="CO53" s="3" t="s">
        <v>122</v>
      </c>
      <c r="CP53" t="s">
        <v>88</v>
      </c>
      <c r="CQ53" t="s">
        <v>88</v>
      </c>
      <c r="CR53" t="s">
        <v>88</v>
      </c>
      <c r="CS53" t="s">
        <v>88</v>
      </c>
      <c r="CT53" t="s">
        <v>88</v>
      </c>
      <c r="CU53" t="s">
        <v>88</v>
      </c>
      <c r="CV53" t="s">
        <v>88</v>
      </c>
    </row>
    <row r="54" spans="1:100">
      <c r="A54" s="3" t="s">
        <v>257</v>
      </c>
      <c r="B54" s="7" t="s">
        <v>151</v>
      </c>
      <c r="C54">
        <v>14.404918987163599</v>
      </c>
      <c r="D54">
        <v>2.29203070888392</v>
      </c>
      <c r="E54">
        <v>2.6644922192921698</v>
      </c>
      <c r="F54">
        <v>9.6344955196374898E-2</v>
      </c>
      <c r="G54" t="s">
        <v>4</v>
      </c>
      <c r="H54">
        <v>14.404918987163599</v>
      </c>
      <c r="I54">
        <v>5.1753588246375601</v>
      </c>
      <c r="J54">
        <v>1.47155823034768</v>
      </c>
      <c r="K54">
        <v>0.34789166121575399</v>
      </c>
      <c r="L54" t="s">
        <v>4</v>
      </c>
      <c r="M54">
        <v>2.29203070888392</v>
      </c>
      <c r="N54">
        <v>5.1753588246375601</v>
      </c>
      <c r="O54">
        <f>-1.19293398894449</f>
        <v>-1.1929339889444901</v>
      </c>
      <c r="P54">
        <v>0.50056178137820595</v>
      </c>
      <c r="Q54" t="s">
        <v>4</v>
      </c>
      <c r="R54" s="4" t="s">
        <v>87</v>
      </c>
      <c r="S54" t="s">
        <v>4</v>
      </c>
      <c r="T54" t="s">
        <v>92</v>
      </c>
      <c r="U54" t="s">
        <v>92</v>
      </c>
      <c r="V54" t="s">
        <v>92</v>
      </c>
      <c r="W54" t="s">
        <v>92</v>
      </c>
      <c r="X54" t="s">
        <v>4</v>
      </c>
      <c r="Y54" t="s">
        <v>92</v>
      </c>
      <c r="Z54" t="s">
        <v>92</v>
      </c>
      <c r="AA54" t="s">
        <v>92</v>
      </c>
      <c r="AB54" t="s">
        <v>4</v>
      </c>
      <c r="AC54" s="3" t="s">
        <v>258</v>
      </c>
      <c r="AD54" t="s">
        <v>4</v>
      </c>
      <c r="AE54" s="4" t="s">
        <v>107</v>
      </c>
      <c r="AZ54" t="s">
        <v>4</v>
      </c>
      <c r="BA54" s="3" t="s">
        <v>122</v>
      </c>
      <c r="BB54" s="3" t="s">
        <v>122</v>
      </c>
      <c r="BC54" s="3" t="s">
        <v>122</v>
      </c>
      <c r="BD54" t="s">
        <v>4</v>
      </c>
      <c r="BE54" s="3" t="s">
        <v>122</v>
      </c>
      <c r="BF54" s="3" t="s">
        <v>122</v>
      </c>
      <c r="BG54" s="3" t="s">
        <v>122</v>
      </c>
      <c r="BH54" s="3" t="s">
        <v>122</v>
      </c>
      <c r="BI54" s="3" t="s">
        <v>122</v>
      </c>
      <c r="BJ54" s="3" t="s">
        <v>122</v>
      </c>
      <c r="BK54" s="3" t="s">
        <v>122</v>
      </c>
      <c r="BL54" s="3" t="s">
        <v>122</v>
      </c>
      <c r="BM54" s="3" t="s">
        <v>122</v>
      </c>
      <c r="BN54" s="3" t="s">
        <v>122</v>
      </c>
      <c r="BO54" s="3" t="s">
        <v>122</v>
      </c>
      <c r="BP54" s="3" t="s">
        <v>122</v>
      </c>
      <c r="BQ54" s="3" t="s">
        <v>122</v>
      </c>
      <c r="BR54" s="3" t="s">
        <v>122</v>
      </c>
      <c r="BS54" s="3" t="s">
        <v>122</v>
      </c>
      <c r="BT54" s="3" t="s">
        <v>122</v>
      </c>
      <c r="BU54" s="3" t="s">
        <v>122</v>
      </c>
      <c r="BV54" s="3" t="s">
        <v>122</v>
      </c>
      <c r="BW54" s="3" t="s">
        <v>122</v>
      </c>
      <c r="BX54" s="3" t="s">
        <v>122</v>
      </c>
      <c r="BY54" s="3" t="s">
        <v>122</v>
      </c>
      <c r="BZ54" s="3" t="s">
        <v>122</v>
      </c>
      <c r="CA54" s="3" t="s">
        <v>122</v>
      </c>
      <c r="CB54" s="3" t="s">
        <v>122</v>
      </c>
      <c r="CC54" s="3" t="s">
        <v>122</v>
      </c>
      <c r="CD54" s="3" t="s">
        <v>122</v>
      </c>
      <c r="CE54" s="3" t="s">
        <v>122</v>
      </c>
      <c r="CF54" s="3" t="s">
        <v>122</v>
      </c>
      <c r="CG54" s="3" t="s">
        <v>122</v>
      </c>
      <c r="CH54" s="3" t="s">
        <v>122</v>
      </c>
      <c r="CI54" s="3" t="s">
        <v>122</v>
      </c>
      <c r="CJ54" s="3" t="s">
        <v>122</v>
      </c>
      <c r="CK54" s="3" t="s">
        <v>122</v>
      </c>
      <c r="CL54" t="s">
        <v>4</v>
      </c>
      <c r="CM54" s="3" t="s">
        <v>122</v>
      </c>
      <c r="CN54" s="3" t="s">
        <v>122</v>
      </c>
      <c r="CO54" s="3" t="s">
        <v>122</v>
      </c>
      <c r="CP54" t="s">
        <v>88</v>
      </c>
      <c r="CQ54" t="s">
        <v>88</v>
      </c>
      <c r="CR54" t="s">
        <v>88</v>
      </c>
      <c r="CS54" t="s">
        <v>88</v>
      </c>
      <c r="CT54" t="s">
        <v>88</v>
      </c>
      <c r="CU54" t="s">
        <v>88</v>
      </c>
      <c r="CV54" t="s">
        <v>88</v>
      </c>
    </row>
    <row r="55" spans="1:100">
      <c r="A55" s="3" t="s">
        <v>259</v>
      </c>
      <c r="B55" s="7" t="s">
        <v>151</v>
      </c>
      <c r="C55">
        <v>7.81669277058442</v>
      </c>
      <c r="D55">
        <v>1.0918342187447501</v>
      </c>
      <c r="E55">
        <v>2.9479729218063202</v>
      </c>
      <c r="F55">
        <v>6.85900417754082E-2</v>
      </c>
      <c r="G55" t="s">
        <v>4</v>
      </c>
      <c r="H55">
        <v>7.81669277058442</v>
      </c>
      <c r="I55">
        <v>4.7036032902570701</v>
      </c>
      <c r="J55">
        <v>0.74421361320242296</v>
      </c>
      <c r="K55">
        <v>0.62002023835625497</v>
      </c>
      <c r="L55" t="s">
        <v>4</v>
      </c>
      <c r="M55">
        <v>1.0918342187447501</v>
      </c>
      <c r="N55">
        <v>4.7036032902570701</v>
      </c>
      <c r="O55">
        <f>-2.2037593086039</f>
        <v>-2.2037593086039</v>
      </c>
      <c r="P55">
        <v>0.190861446439055</v>
      </c>
      <c r="Q55" t="s">
        <v>4</v>
      </c>
      <c r="R55" s="4" t="s">
        <v>87</v>
      </c>
      <c r="S55" t="s">
        <v>4</v>
      </c>
      <c r="T55" t="s">
        <v>92</v>
      </c>
      <c r="U55" t="s">
        <v>92</v>
      </c>
      <c r="V55" t="s">
        <v>92</v>
      </c>
      <c r="W55" t="s">
        <v>92</v>
      </c>
      <c r="X55" t="s">
        <v>4</v>
      </c>
      <c r="Y55" t="s">
        <v>92</v>
      </c>
      <c r="Z55" t="s">
        <v>92</v>
      </c>
      <c r="AA55" t="s">
        <v>92</v>
      </c>
      <c r="AB55" t="s">
        <v>4</v>
      </c>
      <c r="AC55" s="3" t="s">
        <v>141</v>
      </c>
      <c r="AD55" t="s">
        <v>4</v>
      </c>
      <c r="AE55" s="4" t="s">
        <v>107</v>
      </c>
      <c r="AZ55" t="s">
        <v>4</v>
      </c>
      <c r="BA55" s="3" t="s">
        <v>122</v>
      </c>
      <c r="BB55" s="3" t="s">
        <v>122</v>
      </c>
      <c r="BC55" s="3" t="s">
        <v>122</v>
      </c>
      <c r="BD55" t="s">
        <v>4</v>
      </c>
      <c r="BE55" s="3" t="s">
        <v>122</v>
      </c>
      <c r="BF55" s="3" t="s">
        <v>122</v>
      </c>
      <c r="BG55" s="3" t="s">
        <v>122</v>
      </c>
      <c r="BH55" s="3" t="s">
        <v>122</v>
      </c>
      <c r="BI55" s="3" t="s">
        <v>122</v>
      </c>
      <c r="BJ55" s="3" t="s">
        <v>122</v>
      </c>
      <c r="BK55" s="3" t="s">
        <v>122</v>
      </c>
      <c r="BL55" s="3" t="s">
        <v>122</v>
      </c>
      <c r="BM55" s="3" t="s">
        <v>122</v>
      </c>
      <c r="BN55" s="3" t="s">
        <v>122</v>
      </c>
      <c r="BO55" s="3" t="s">
        <v>122</v>
      </c>
      <c r="BP55" s="3" t="s">
        <v>122</v>
      </c>
      <c r="BQ55" s="3" t="s">
        <v>122</v>
      </c>
      <c r="BR55" s="3" t="s">
        <v>122</v>
      </c>
      <c r="BS55" s="3" t="s">
        <v>122</v>
      </c>
      <c r="BT55" s="3" t="s">
        <v>122</v>
      </c>
      <c r="BU55" s="3" t="s">
        <v>122</v>
      </c>
      <c r="BV55" s="3" t="s">
        <v>122</v>
      </c>
      <c r="BW55" s="3" t="s">
        <v>122</v>
      </c>
      <c r="BX55" s="3" t="s">
        <v>122</v>
      </c>
      <c r="BY55" s="3" t="s">
        <v>122</v>
      </c>
      <c r="BZ55" s="3" t="s">
        <v>122</v>
      </c>
      <c r="CA55" s="3" t="s">
        <v>122</v>
      </c>
      <c r="CB55" s="3" t="s">
        <v>122</v>
      </c>
      <c r="CC55" s="3" t="s">
        <v>122</v>
      </c>
      <c r="CD55" s="3" t="s">
        <v>122</v>
      </c>
      <c r="CE55" s="3" t="s">
        <v>122</v>
      </c>
      <c r="CF55" s="3" t="s">
        <v>122</v>
      </c>
      <c r="CG55" s="3" t="s">
        <v>122</v>
      </c>
      <c r="CH55" s="3" t="s">
        <v>122</v>
      </c>
      <c r="CI55" s="3" t="s">
        <v>122</v>
      </c>
      <c r="CJ55" s="3" t="s">
        <v>122</v>
      </c>
      <c r="CK55" s="3" t="s">
        <v>122</v>
      </c>
      <c r="CL55" t="s">
        <v>4</v>
      </c>
      <c r="CM55" s="3" t="s">
        <v>122</v>
      </c>
      <c r="CN55" s="3" t="s">
        <v>122</v>
      </c>
      <c r="CO55" s="3" t="s">
        <v>122</v>
      </c>
      <c r="CP55" t="s">
        <v>88</v>
      </c>
      <c r="CQ55" t="s">
        <v>88</v>
      </c>
      <c r="CR55" t="s">
        <v>88</v>
      </c>
      <c r="CS55" t="s">
        <v>88</v>
      </c>
      <c r="CT55" t="s">
        <v>88</v>
      </c>
      <c r="CU55" t="s">
        <v>88</v>
      </c>
      <c r="CV55" t="s">
        <v>88</v>
      </c>
    </row>
    <row r="56" spans="1:100">
      <c r="A56" s="3" t="s">
        <v>260</v>
      </c>
      <c r="B56" s="7" t="s">
        <v>151</v>
      </c>
      <c r="C56">
        <v>418.41556148459398</v>
      </c>
      <c r="D56">
        <v>312.38426750435298</v>
      </c>
      <c r="E56">
        <v>0.42253050944313503</v>
      </c>
      <c r="F56">
        <v>5.3134073520977203E-2</v>
      </c>
      <c r="G56" t="s">
        <v>4</v>
      </c>
      <c r="H56">
        <v>418.41556148459398</v>
      </c>
      <c r="I56">
        <v>238.81974735931001</v>
      </c>
      <c r="J56">
        <v>0.81528659210453103</v>
      </c>
      <c r="K56">
        <v>1.05623174039321E-4</v>
      </c>
      <c r="L56" t="s">
        <v>4</v>
      </c>
      <c r="M56">
        <v>312.38426750435298</v>
      </c>
      <c r="N56">
        <v>238.81974735931001</v>
      </c>
      <c r="O56">
        <v>0.392756082661396</v>
      </c>
      <c r="P56">
        <v>7.7296772021967594E-2</v>
      </c>
      <c r="Q56" t="s">
        <v>4</v>
      </c>
      <c r="R56" s="4" t="s">
        <v>87</v>
      </c>
      <c r="S56" t="s">
        <v>4</v>
      </c>
      <c r="T56" t="s">
        <v>92</v>
      </c>
      <c r="U56" t="s">
        <v>92</v>
      </c>
      <c r="V56" t="s">
        <v>92</v>
      </c>
      <c r="W56" t="s">
        <v>92</v>
      </c>
      <c r="X56" t="s">
        <v>4</v>
      </c>
      <c r="Y56" t="s">
        <v>92</v>
      </c>
      <c r="Z56" t="s">
        <v>92</v>
      </c>
      <c r="AA56" t="s">
        <v>92</v>
      </c>
      <c r="AB56" t="s">
        <v>4</v>
      </c>
      <c r="AC56" s="3" t="s">
        <v>93</v>
      </c>
      <c r="AD56" t="s">
        <v>4</v>
      </c>
      <c r="AE56" s="4" t="s">
        <v>107</v>
      </c>
      <c r="AZ56" t="s">
        <v>4</v>
      </c>
      <c r="BA56" s="3" t="s">
        <v>122</v>
      </c>
      <c r="BB56" s="3" t="s">
        <v>122</v>
      </c>
      <c r="BC56" s="3" t="s">
        <v>122</v>
      </c>
      <c r="BD56" t="s">
        <v>4</v>
      </c>
      <c r="BE56" s="3" t="s">
        <v>122</v>
      </c>
      <c r="BF56" s="3" t="s">
        <v>122</v>
      </c>
      <c r="BG56" s="3" t="s">
        <v>122</v>
      </c>
      <c r="BH56" s="3" t="s">
        <v>122</v>
      </c>
      <c r="BI56" s="3" t="s">
        <v>122</v>
      </c>
      <c r="BJ56" s="3" t="s">
        <v>122</v>
      </c>
      <c r="BK56" s="3" t="s">
        <v>122</v>
      </c>
      <c r="BL56" s="3" t="s">
        <v>122</v>
      </c>
      <c r="BM56" s="3" t="s">
        <v>122</v>
      </c>
      <c r="BN56" s="3" t="s">
        <v>122</v>
      </c>
      <c r="BO56" s="3" t="s">
        <v>122</v>
      </c>
      <c r="BP56" s="3" t="s">
        <v>122</v>
      </c>
      <c r="BQ56" s="3" t="s">
        <v>122</v>
      </c>
      <c r="BR56" s="3" t="s">
        <v>122</v>
      </c>
      <c r="BS56" s="3" t="s">
        <v>122</v>
      </c>
      <c r="BT56" s="3" t="s">
        <v>122</v>
      </c>
      <c r="BU56" s="3" t="s">
        <v>122</v>
      </c>
      <c r="BV56" s="3" t="s">
        <v>122</v>
      </c>
      <c r="BW56" s="3" t="s">
        <v>122</v>
      </c>
      <c r="BX56" s="3" t="s">
        <v>122</v>
      </c>
      <c r="BY56" s="3" t="s">
        <v>122</v>
      </c>
      <c r="BZ56" s="3" t="s">
        <v>122</v>
      </c>
      <c r="CA56" s="3" t="s">
        <v>122</v>
      </c>
      <c r="CB56" s="3" t="s">
        <v>122</v>
      </c>
      <c r="CC56" s="3" t="s">
        <v>122</v>
      </c>
      <c r="CD56" s="3" t="s">
        <v>122</v>
      </c>
      <c r="CE56" s="3" t="s">
        <v>122</v>
      </c>
      <c r="CF56" s="3" t="s">
        <v>122</v>
      </c>
      <c r="CG56" s="3" t="s">
        <v>122</v>
      </c>
      <c r="CH56" s="3" t="s">
        <v>122</v>
      </c>
      <c r="CI56" s="3" t="s">
        <v>122</v>
      </c>
      <c r="CJ56" s="3" t="s">
        <v>122</v>
      </c>
      <c r="CK56" s="3" t="s">
        <v>122</v>
      </c>
      <c r="CL56" t="s">
        <v>4</v>
      </c>
      <c r="CM56" s="3" t="s">
        <v>122</v>
      </c>
      <c r="CN56" s="3" t="s">
        <v>122</v>
      </c>
      <c r="CO56" s="3" t="s">
        <v>122</v>
      </c>
      <c r="CP56" t="s">
        <v>88</v>
      </c>
      <c r="CQ56" t="s">
        <v>88</v>
      </c>
      <c r="CR56" t="s">
        <v>88</v>
      </c>
      <c r="CS56" t="s">
        <v>88</v>
      </c>
      <c r="CT56" t="s">
        <v>88</v>
      </c>
      <c r="CU56" t="s">
        <v>88</v>
      </c>
      <c r="CV56" t="s">
        <v>88</v>
      </c>
    </row>
    <row r="57" spans="1:100">
      <c r="A57" s="3" t="s">
        <v>261</v>
      </c>
      <c r="B57" s="7" t="s">
        <v>151</v>
      </c>
      <c r="C57">
        <v>13.490499038314001</v>
      </c>
      <c r="D57">
        <v>2.4642885973251198</v>
      </c>
      <c r="E57">
        <v>2.44076812842866</v>
      </c>
      <c r="F57">
        <v>5.2537829018537298E-2</v>
      </c>
      <c r="G57" t="s">
        <v>4</v>
      </c>
      <c r="H57">
        <v>13.490499038314001</v>
      </c>
      <c r="I57">
        <v>13.368122135833</v>
      </c>
      <c r="J57">
        <v>3.7216398912760802E-2</v>
      </c>
      <c r="K57">
        <v>0.975962658604558</v>
      </c>
      <c r="L57" t="s">
        <v>4</v>
      </c>
      <c r="M57">
        <v>2.4642885973251198</v>
      </c>
      <c r="N57">
        <v>13.368122135833</v>
      </c>
      <c r="O57">
        <f>-2.4035517295159</f>
        <v>-2.4035517295158999</v>
      </c>
      <c r="P57">
        <v>5.2889755763093502E-2</v>
      </c>
      <c r="Q57" t="s">
        <v>4</v>
      </c>
      <c r="R57" s="4" t="s">
        <v>87</v>
      </c>
      <c r="S57" t="s">
        <v>4</v>
      </c>
      <c r="T57" t="s">
        <v>92</v>
      </c>
      <c r="U57" t="s">
        <v>92</v>
      </c>
      <c r="V57" t="s">
        <v>92</v>
      </c>
      <c r="W57" t="s">
        <v>92</v>
      </c>
      <c r="X57" t="s">
        <v>4</v>
      </c>
      <c r="Y57" t="s">
        <v>92</v>
      </c>
      <c r="Z57" t="s">
        <v>92</v>
      </c>
      <c r="AA57" t="s">
        <v>92</v>
      </c>
      <c r="AB57" t="s">
        <v>4</v>
      </c>
      <c r="AC57" s="3" t="s">
        <v>93</v>
      </c>
      <c r="AD57" t="s">
        <v>4</v>
      </c>
      <c r="AE57" s="4" t="s">
        <v>107</v>
      </c>
      <c r="AZ57" t="s">
        <v>4</v>
      </c>
      <c r="BA57" s="3" t="s">
        <v>122</v>
      </c>
      <c r="BB57" s="3" t="s">
        <v>122</v>
      </c>
      <c r="BC57" s="3" t="s">
        <v>122</v>
      </c>
      <c r="BD57" t="s">
        <v>4</v>
      </c>
      <c r="BE57" s="3" t="s">
        <v>122</v>
      </c>
      <c r="BF57" s="3" t="s">
        <v>122</v>
      </c>
      <c r="BG57" s="3" t="s">
        <v>122</v>
      </c>
      <c r="BH57" s="3" t="s">
        <v>122</v>
      </c>
      <c r="BI57" s="3" t="s">
        <v>122</v>
      </c>
      <c r="BJ57" s="3" t="s">
        <v>122</v>
      </c>
      <c r="BK57" s="3" t="s">
        <v>122</v>
      </c>
      <c r="BL57" s="3" t="s">
        <v>122</v>
      </c>
      <c r="BM57" s="3" t="s">
        <v>122</v>
      </c>
      <c r="BN57" s="3" t="s">
        <v>122</v>
      </c>
      <c r="BO57" s="3" t="s">
        <v>122</v>
      </c>
      <c r="BP57" s="3" t="s">
        <v>122</v>
      </c>
      <c r="BQ57" s="3" t="s">
        <v>122</v>
      </c>
      <c r="BR57" s="3" t="s">
        <v>122</v>
      </c>
      <c r="BS57" s="3" t="s">
        <v>122</v>
      </c>
      <c r="BT57" s="3" t="s">
        <v>122</v>
      </c>
      <c r="BU57" s="3" t="s">
        <v>122</v>
      </c>
      <c r="BV57" s="3" t="s">
        <v>122</v>
      </c>
      <c r="BW57" s="3" t="s">
        <v>122</v>
      </c>
      <c r="BX57" s="3" t="s">
        <v>122</v>
      </c>
      <c r="BY57" s="3" t="s">
        <v>122</v>
      </c>
      <c r="BZ57" s="3" t="s">
        <v>122</v>
      </c>
      <c r="CA57" s="3" t="s">
        <v>122</v>
      </c>
      <c r="CB57" s="3" t="s">
        <v>122</v>
      </c>
      <c r="CC57" s="3" t="s">
        <v>122</v>
      </c>
      <c r="CD57" s="3" t="s">
        <v>122</v>
      </c>
      <c r="CE57" s="3" t="s">
        <v>122</v>
      </c>
      <c r="CF57" s="3" t="s">
        <v>122</v>
      </c>
      <c r="CG57" s="3" t="s">
        <v>122</v>
      </c>
      <c r="CH57" s="3" t="s">
        <v>122</v>
      </c>
      <c r="CI57" s="3" t="s">
        <v>122</v>
      </c>
      <c r="CJ57" s="3" t="s">
        <v>122</v>
      </c>
      <c r="CK57" s="3" t="s">
        <v>122</v>
      </c>
      <c r="CL57" t="s">
        <v>4</v>
      </c>
      <c r="CM57" s="3" t="s">
        <v>122</v>
      </c>
      <c r="CN57" s="3" t="s">
        <v>122</v>
      </c>
      <c r="CO57" s="3" t="s">
        <v>122</v>
      </c>
      <c r="CP57" t="s">
        <v>88</v>
      </c>
      <c r="CQ57" t="s">
        <v>88</v>
      </c>
      <c r="CR57" t="s">
        <v>88</v>
      </c>
      <c r="CS57" t="s">
        <v>88</v>
      </c>
      <c r="CT57" t="s">
        <v>88</v>
      </c>
      <c r="CU57" t="s">
        <v>88</v>
      </c>
      <c r="CV57" t="s">
        <v>88</v>
      </c>
    </row>
    <row r="58" spans="1:100">
      <c r="A58" s="3" t="s">
        <v>262</v>
      </c>
      <c r="B58" s="7" t="s">
        <v>151</v>
      </c>
      <c r="C58">
        <v>45.132450658220499</v>
      </c>
      <c r="D58">
        <v>11.887993901048</v>
      </c>
      <c r="E58">
        <v>1.9355841143798</v>
      </c>
      <c r="F58">
        <v>4.0669348091592401E-2</v>
      </c>
      <c r="G58" t="s">
        <v>4</v>
      </c>
      <c r="H58">
        <v>45.132450658220499</v>
      </c>
      <c r="I58">
        <v>64.342716683724902</v>
      </c>
      <c r="J58">
        <f>0.508264295016025</f>
        <v>0.50826429501602499</v>
      </c>
      <c r="K58">
        <v>0.59805013632591497</v>
      </c>
      <c r="L58" t="s">
        <v>4</v>
      </c>
      <c r="M58">
        <v>11.887993901048</v>
      </c>
      <c r="N58">
        <v>64.342716683724902</v>
      </c>
      <c r="O58">
        <f>-2.44384840939582</f>
        <v>-2.4438484093958199</v>
      </c>
      <c r="P58">
        <v>6.4704796250860301E-3</v>
      </c>
      <c r="Q58" t="s">
        <v>4</v>
      </c>
      <c r="R58" s="4" t="s">
        <v>87</v>
      </c>
      <c r="S58" t="s">
        <v>4</v>
      </c>
      <c r="T58" t="s">
        <v>92</v>
      </c>
      <c r="U58" t="s">
        <v>92</v>
      </c>
      <c r="V58" t="s">
        <v>92</v>
      </c>
      <c r="W58" t="s">
        <v>92</v>
      </c>
      <c r="X58" t="s">
        <v>4</v>
      </c>
      <c r="Y58" t="s">
        <v>92</v>
      </c>
      <c r="Z58" t="s">
        <v>92</v>
      </c>
      <c r="AA58" t="s">
        <v>92</v>
      </c>
      <c r="AB58" t="s">
        <v>4</v>
      </c>
      <c r="AC58" s="3" t="s">
        <v>93</v>
      </c>
      <c r="AD58" t="s">
        <v>4</v>
      </c>
      <c r="AE58" s="4" t="s">
        <v>107</v>
      </c>
      <c r="AZ58" t="s">
        <v>4</v>
      </c>
      <c r="BA58" s="3" t="s">
        <v>122</v>
      </c>
      <c r="BB58" s="3" t="s">
        <v>122</v>
      </c>
      <c r="BC58" s="3" t="s">
        <v>122</v>
      </c>
      <c r="BD58" t="s">
        <v>4</v>
      </c>
      <c r="BE58" s="3" t="s">
        <v>122</v>
      </c>
      <c r="BF58" s="3" t="s">
        <v>122</v>
      </c>
      <c r="BG58" s="3" t="s">
        <v>122</v>
      </c>
      <c r="BH58" s="3" t="s">
        <v>122</v>
      </c>
      <c r="BI58" s="3" t="s">
        <v>122</v>
      </c>
      <c r="BJ58" s="3" t="s">
        <v>122</v>
      </c>
      <c r="BK58" s="3" t="s">
        <v>122</v>
      </c>
      <c r="BL58" s="3" t="s">
        <v>122</v>
      </c>
      <c r="BM58" s="3" t="s">
        <v>122</v>
      </c>
      <c r="BN58" s="3" t="s">
        <v>122</v>
      </c>
      <c r="BO58" s="3" t="s">
        <v>122</v>
      </c>
      <c r="BP58" s="3" t="s">
        <v>122</v>
      </c>
      <c r="BQ58" s="3" t="s">
        <v>122</v>
      </c>
      <c r="BR58" s="3" t="s">
        <v>122</v>
      </c>
      <c r="BS58" s="3" t="s">
        <v>122</v>
      </c>
      <c r="BT58" s="3" t="s">
        <v>122</v>
      </c>
      <c r="BU58" s="3" t="s">
        <v>122</v>
      </c>
      <c r="BV58" s="3" t="s">
        <v>122</v>
      </c>
      <c r="BW58" s="3" t="s">
        <v>122</v>
      </c>
      <c r="BX58" s="3" t="s">
        <v>122</v>
      </c>
      <c r="BY58" s="3" t="s">
        <v>122</v>
      </c>
      <c r="BZ58" s="3" t="s">
        <v>122</v>
      </c>
      <c r="CA58" s="3" t="s">
        <v>122</v>
      </c>
      <c r="CB58" s="3" t="s">
        <v>122</v>
      </c>
      <c r="CC58" s="3" t="s">
        <v>122</v>
      </c>
      <c r="CD58" s="3" t="s">
        <v>122</v>
      </c>
      <c r="CE58" s="3" t="s">
        <v>122</v>
      </c>
      <c r="CF58" s="3" t="s">
        <v>122</v>
      </c>
      <c r="CG58" s="3" t="s">
        <v>122</v>
      </c>
      <c r="CH58" s="3" t="s">
        <v>122</v>
      </c>
      <c r="CI58" s="3" t="s">
        <v>122</v>
      </c>
      <c r="CJ58" s="3" t="s">
        <v>122</v>
      </c>
      <c r="CK58" s="3" t="s">
        <v>122</v>
      </c>
      <c r="CL58" t="s">
        <v>4</v>
      </c>
      <c r="CM58" s="3" t="s">
        <v>122</v>
      </c>
      <c r="CN58" s="3" t="s">
        <v>122</v>
      </c>
      <c r="CO58" s="3" t="s">
        <v>122</v>
      </c>
      <c r="CP58" t="s">
        <v>88</v>
      </c>
      <c r="CQ58" t="s">
        <v>88</v>
      </c>
      <c r="CR58" t="s">
        <v>88</v>
      </c>
      <c r="CS58" t="s">
        <v>88</v>
      </c>
      <c r="CT58" t="s">
        <v>88</v>
      </c>
      <c r="CU58" t="s">
        <v>88</v>
      </c>
      <c r="CV58" t="s">
        <v>88</v>
      </c>
    </row>
    <row r="59" spans="1:100">
      <c r="A59" s="3" t="s">
        <v>263</v>
      </c>
      <c r="B59" s="7" t="s">
        <v>151</v>
      </c>
      <c r="C59">
        <v>515.57740818089098</v>
      </c>
      <c r="D59">
        <v>294.77242313139999</v>
      </c>
      <c r="E59">
        <v>0.80528989113188298</v>
      </c>
      <c r="F59">
        <v>1.0222556562085299E-2</v>
      </c>
      <c r="G59" t="s">
        <v>4</v>
      </c>
      <c r="H59">
        <v>515.57740818089098</v>
      </c>
      <c r="I59">
        <v>6982.9961443352604</v>
      </c>
      <c r="J59">
        <f>-3.75959811395913</f>
        <v>-3.7595981139591301</v>
      </c>
      <c r="K59" s="5">
        <v>2.04855253707622E-41</v>
      </c>
      <c r="L59" t="s">
        <v>4</v>
      </c>
      <c r="M59">
        <v>294.77242313139999</v>
      </c>
      <c r="N59">
        <v>6982.9961443352604</v>
      </c>
      <c r="O59">
        <f>-4.56488800509101</f>
        <v>-4.5648880050910101</v>
      </c>
      <c r="P59" s="5">
        <v>7.4735752212141601E-60</v>
      </c>
      <c r="Q59" t="s">
        <v>4</v>
      </c>
      <c r="R59" s="4" t="s">
        <v>87</v>
      </c>
      <c r="S59" t="s">
        <v>4</v>
      </c>
      <c r="T59" t="s">
        <v>92</v>
      </c>
      <c r="U59" t="s">
        <v>92</v>
      </c>
      <c r="V59" t="s">
        <v>92</v>
      </c>
      <c r="W59" t="s">
        <v>92</v>
      </c>
      <c r="X59" t="s">
        <v>4</v>
      </c>
      <c r="Y59" t="s">
        <v>92</v>
      </c>
      <c r="Z59" t="s">
        <v>92</v>
      </c>
      <c r="AA59" t="s">
        <v>92</v>
      </c>
      <c r="AB59" t="s">
        <v>4</v>
      </c>
      <c r="AC59" s="3" t="s">
        <v>264</v>
      </c>
      <c r="AD59" t="s">
        <v>4</v>
      </c>
      <c r="AE59" t="s">
        <v>265</v>
      </c>
      <c r="AF59" t="s">
        <v>196</v>
      </c>
      <c r="AG59" t="s">
        <v>194</v>
      </c>
      <c r="AH59" t="s">
        <v>101</v>
      </c>
      <c r="AU59" t="s">
        <v>85</v>
      </c>
      <c r="AV59" t="s">
        <v>266</v>
      </c>
      <c r="AW59" t="s">
        <v>86</v>
      </c>
      <c r="AX59" t="s">
        <v>98</v>
      </c>
      <c r="AY59" t="s">
        <v>267</v>
      </c>
      <c r="AZ59" t="s">
        <v>4</v>
      </c>
      <c r="BA59" s="3" t="s">
        <v>122</v>
      </c>
      <c r="BB59" s="3" t="s">
        <v>122</v>
      </c>
      <c r="BC59" s="3" t="s">
        <v>122</v>
      </c>
      <c r="BD59" t="s">
        <v>4</v>
      </c>
      <c r="BE59" s="3" t="s">
        <v>122</v>
      </c>
      <c r="BF59" s="3" t="s">
        <v>122</v>
      </c>
      <c r="BG59" s="3" t="s">
        <v>122</v>
      </c>
      <c r="BH59" s="3" t="s">
        <v>122</v>
      </c>
      <c r="BI59" s="3" t="s">
        <v>122</v>
      </c>
      <c r="BJ59" s="3" t="s">
        <v>122</v>
      </c>
      <c r="BK59" s="3" t="s">
        <v>122</v>
      </c>
      <c r="BL59" s="3" t="s">
        <v>122</v>
      </c>
      <c r="BM59" s="3" t="s">
        <v>122</v>
      </c>
      <c r="BN59" s="3" t="s">
        <v>122</v>
      </c>
      <c r="BO59" s="3" t="s">
        <v>122</v>
      </c>
      <c r="BP59" s="3" t="s">
        <v>122</v>
      </c>
      <c r="BQ59" s="3" t="s">
        <v>122</v>
      </c>
      <c r="BR59" s="3" t="s">
        <v>122</v>
      </c>
      <c r="BS59" s="3" t="s">
        <v>122</v>
      </c>
      <c r="BT59" s="3" t="s">
        <v>122</v>
      </c>
      <c r="BU59" s="3" t="s">
        <v>122</v>
      </c>
      <c r="BV59" s="3" t="s">
        <v>122</v>
      </c>
      <c r="BW59" s="3" t="s">
        <v>122</v>
      </c>
      <c r="BX59" s="3" t="s">
        <v>122</v>
      </c>
      <c r="BY59" s="3" t="s">
        <v>122</v>
      </c>
      <c r="BZ59" s="3" t="s">
        <v>122</v>
      </c>
      <c r="CA59" s="3" t="s">
        <v>122</v>
      </c>
      <c r="CB59" s="3" t="s">
        <v>122</v>
      </c>
      <c r="CC59" s="3" t="s">
        <v>122</v>
      </c>
      <c r="CD59" s="3" t="s">
        <v>122</v>
      </c>
      <c r="CE59" s="3" t="s">
        <v>122</v>
      </c>
      <c r="CF59" s="3" t="s">
        <v>122</v>
      </c>
      <c r="CG59" s="3" t="s">
        <v>122</v>
      </c>
      <c r="CH59" s="3" t="s">
        <v>122</v>
      </c>
      <c r="CI59" s="3" t="s">
        <v>122</v>
      </c>
      <c r="CJ59" s="3" t="s">
        <v>122</v>
      </c>
      <c r="CK59" s="3" t="s">
        <v>122</v>
      </c>
      <c r="CL59" t="s">
        <v>4</v>
      </c>
      <c r="CM59" s="3" t="s">
        <v>122</v>
      </c>
      <c r="CN59" s="3" t="s">
        <v>122</v>
      </c>
      <c r="CO59" s="3" t="s">
        <v>122</v>
      </c>
      <c r="CP59" t="s">
        <v>88</v>
      </c>
      <c r="CQ59" t="s">
        <v>88</v>
      </c>
      <c r="CR59">
        <v>699</v>
      </c>
      <c r="CS59" t="s">
        <v>88</v>
      </c>
      <c r="CT59" t="s">
        <v>88</v>
      </c>
      <c r="CU59" t="s">
        <v>88</v>
      </c>
      <c r="CV59" t="s">
        <v>88</v>
      </c>
    </row>
    <row r="60" spans="1:100">
      <c r="A60" s="3" t="s">
        <v>268</v>
      </c>
      <c r="B60" s="7" t="s">
        <v>151</v>
      </c>
      <c r="C60">
        <v>1753.32297331516</v>
      </c>
      <c r="D60">
        <v>875.13729333503397</v>
      </c>
      <c r="E60">
        <v>1.0026580182053999</v>
      </c>
      <c r="F60">
        <v>6.4016836474207004E-3</v>
      </c>
      <c r="G60" t="s">
        <v>4</v>
      </c>
      <c r="H60">
        <v>1753.32297331516</v>
      </c>
      <c r="I60">
        <v>1070.80929208051</v>
      </c>
      <c r="J60">
        <v>0.71239640940061599</v>
      </c>
      <c r="K60">
        <v>5.0474206879067299E-2</v>
      </c>
      <c r="L60" t="s">
        <v>4</v>
      </c>
      <c r="M60">
        <v>875.13729333503397</v>
      </c>
      <c r="N60">
        <v>1070.80929208051</v>
      </c>
      <c r="O60">
        <f>0.290261608804781</f>
        <v>0.29026160880478102</v>
      </c>
      <c r="P60">
        <v>0.46652090576722999</v>
      </c>
      <c r="Q60" t="s">
        <v>4</v>
      </c>
      <c r="R60" s="4" t="s">
        <v>87</v>
      </c>
      <c r="S60" t="s">
        <v>4</v>
      </c>
      <c r="T60" t="s">
        <v>92</v>
      </c>
      <c r="U60" t="s">
        <v>92</v>
      </c>
      <c r="V60" t="s">
        <v>92</v>
      </c>
      <c r="W60" t="s">
        <v>92</v>
      </c>
      <c r="X60" t="s">
        <v>4</v>
      </c>
      <c r="Y60" t="s">
        <v>92</v>
      </c>
      <c r="Z60" t="s">
        <v>92</v>
      </c>
      <c r="AA60" t="s">
        <v>92</v>
      </c>
      <c r="AB60" t="s">
        <v>4</v>
      </c>
      <c r="AC60" s="3" t="s">
        <v>93</v>
      </c>
      <c r="AD60" t="s">
        <v>4</v>
      </c>
      <c r="AE60" s="4" t="s">
        <v>107</v>
      </c>
      <c r="AZ60" t="s">
        <v>4</v>
      </c>
      <c r="BA60" s="3" t="s">
        <v>122</v>
      </c>
      <c r="BB60" s="3" t="s">
        <v>122</v>
      </c>
      <c r="BC60" s="3" t="s">
        <v>122</v>
      </c>
      <c r="BD60" t="s">
        <v>4</v>
      </c>
      <c r="BE60" s="3" t="s">
        <v>122</v>
      </c>
      <c r="BF60" s="3" t="s">
        <v>122</v>
      </c>
      <c r="BG60" s="3" t="s">
        <v>122</v>
      </c>
      <c r="BH60" s="3" t="s">
        <v>122</v>
      </c>
      <c r="BI60" s="3" t="s">
        <v>122</v>
      </c>
      <c r="BJ60" s="3" t="s">
        <v>122</v>
      </c>
      <c r="BK60" s="3" t="s">
        <v>122</v>
      </c>
      <c r="BL60" s="3" t="s">
        <v>122</v>
      </c>
      <c r="BM60" s="3" t="s">
        <v>122</v>
      </c>
      <c r="BN60" s="3" t="s">
        <v>122</v>
      </c>
      <c r="BO60" s="3" t="s">
        <v>122</v>
      </c>
      <c r="BP60" s="3" t="s">
        <v>122</v>
      </c>
      <c r="BQ60" s="3" t="s">
        <v>122</v>
      </c>
      <c r="BR60" s="3" t="s">
        <v>122</v>
      </c>
      <c r="BS60" s="3" t="s">
        <v>122</v>
      </c>
      <c r="BT60" s="3" t="s">
        <v>122</v>
      </c>
      <c r="BU60" s="3" t="s">
        <v>122</v>
      </c>
      <c r="BV60" s="3" t="s">
        <v>122</v>
      </c>
      <c r="BW60" s="3" t="s">
        <v>122</v>
      </c>
      <c r="BX60" s="3" t="s">
        <v>122</v>
      </c>
      <c r="BY60" s="3" t="s">
        <v>122</v>
      </c>
      <c r="BZ60" s="3" t="s">
        <v>122</v>
      </c>
      <c r="CA60" s="3" t="s">
        <v>122</v>
      </c>
      <c r="CB60" s="3" t="s">
        <v>122</v>
      </c>
      <c r="CC60" s="3" t="s">
        <v>122</v>
      </c>
      <c r="CD60" s="3" t="s">
        <v>122</v>
      </c>
      <c r="CE60" s="3" t="s">
        <v>122</v>
      </c>
      <c r="CF60" s="3" t="s">
        <v>122</v>
      </c>
      <c r="CG60" s="3" t="s">
        <v>122</v>
      </c>
      <c r="CH60" s="3" t="s">
        <v>122</v>
      </c>
      <c r="CI60" s="3" t="s">
        <v>122</v>
      </c>
      <c r="CJ60" s="3" t="s">
        <v>122</v>
      </c>
      <c r="CK60" s="3" t="s">
        <v>122</v>
      </c>
      <c r="CL60" t="s">
        <v>4</v>
      </c>
      <c r="CM60" s="3" t="s">
        <v>122</v>
      </c>
      <c r="CN60" s="3" t="s">
        <v>122</v>
      </c>
      <c r="CO60" s="3" t="s">
        <v>122</v>
      </c>
      <c r="CP60" t="s">
        <v>88</v>
      </c>
      <c r="CQ60" t="s">
        <v>88</v>
      </c>
      <c r="CR60" t="s">
        <v>88</v>
      </c>
      <c r="CS60" t="s">
        <v>88</v>
      </c>
      <c r="CT60" t="s">
        <v>88</v>
      </c>
      <c r="CU60" t="s">
        <v>88</v>
      </c>
      <c r="CV60" t="s">
        <v>88</v>
      </c>
    </row>
    <row r="61" spans="1:100">
      <c r="A61" s="3" t="s">
        <v>269</v>
      </c>
      <c r="B61" s="7" t="s">
        <v>151</v>
      </c>
      <c r="C61">
        <v>48.092501068472799</v>
      </c>
      <c r="D61">
        <v>12.1945496735392</v>
      </c>
      <c r="E61">
        <v>1.9940553904015701</v>
      </c>
      <c r="F61">
        <v>5.1642974408808396E-3</v>
      </c>
      <c r="G61" t="s">
        <v>4</v>
      </c>
      <c r="H61">
        <v>48.092501068472799</v>
      </c>
      <c r="I61">
        <v>29.567124076037999</v>
      </c>
      <c r="J61">
        <v>0.71581206445620005</v>
      </c>
      <c r="K61">
        <v>0.31553889670326202</v>
      </c>
      <c r="L61" t="s">
        <v>4</v>
      </c>
      <c r="M61">
        <v>12.1945496735392</v>
      </c>
      <c r="N61">
        <v>29.567124076037999</v>
      </c>
      <c r="O61">
        <f>-1.27824332594537</f>
        <v>-1.27824332594537</v>
      </c>
      <c r="P61">
        <v>8.1233545938820498E-2</v>
      </c>
      <c r="Q61" t="s">
        <v>4</v>
      </c>
      <c r="R61" s="4" t="s">
        <v>87</v>
      </c>
      <c r="S61" t="s">
        <v>4</v>
      </c>
      <c r="T61" t="s">
        <v>92</v>
      </c>
      <c r="U61" t="s">
        <v>92</v>
      </c>
      <c r="V61" t="s">
        <v>92</v>
      </c>
      <c r="W61" t="s">
        <v>92</v>
      </c>
      <c r="X61" t="s">
        <v>4</v>
      </c>
      <c r="Y61" t="s">
        <v>92</v>
      </c>
      <c r="Z61" t="s">
        <v>92</v>
      </c>
      <c r="AA61" t="s">
        <v>92</v>
      </c>
      <c r="AB61" t="s">
        <v>4</v>
      </c>
      <c r="AC61" s="3" t="s">
        <v>93</v>
      </c>
      <c r="AD61" t="s">
        <v>4</v>
      </c>
      <c r="AE61" s="4" t="s">
        <v>107</v>
      </c>
      <c r="AZ61" t="s">
        <v>4</v>
      </c>
      <c r="BA61" s="3" t="s">
        <v>122</v>
      </c>
      <c r="BB61" s="3" t="s">
        <v>122</v>
      </c>
      <c r="BC61" s="3" t="s">
        <v>122</v>
      </c>
      <c r="BD61" t="s">
        <v>4</v>
      </c>
      <c r="BE61" s="3" t="s">
        <v>122</v>
      </c>
      <c r="BF61" s="3" t="s">
        <v>122</v>
      </c>
      <c r="BG61" s="3" t="s">
        <v>122</v>
      </c>
      <c r="BH61" s="3" t="s">
        <v>122</v>
      </c>
      <c r="BI61" s="3" t="s">
        <v>122</v>
      </c>
      <c r="BJ61" s="3" t="s">
        <v>122</v>
      </c>
      <c r="BK61" s="3" t="s">
        <v>122</v>
      </c>
      <c r="BL61" s="3" t="s">
        <v>122</v>
      </c>
      <c r="BM61" s="3" t="s">
        <v>122</v>
      </c>
      <c r="BN61" s="3" t="s">
        <v>122</v>
      </c>
      <c r="BO61" s="3" t="s">
        <v>122</v>
      </c>
      <c r="BP61" s="3" t="s">
        <v>122</v>
      </c>
      <c r="BQ61" s="3" t="s">
        <v>122</v>
      </c>
      <c r="BR61" s="3" t="s">
        <v>122</v>
      </c>
      <c r="BS61" s="3" t="s">
        <v>122</v>
      </c>
      <c r="BT61" s="3" t="s">
        <v>122</v>
      </c>
      <c r="BU61" s="3" t="s">
        <v>122</v>
      </c>
      <c r="BV61" s="3" t="s">
        <v>122</v>
      </c>
      <c r="BW61" s="3" t="s">
        <v>122</v>
      </c>
      <c r="BX61" s="3" t="s">
        <v>122</v>
      </c>
      <c r="BY61" s="3" t="s">
        <v>122</v>
      </c>
      <c r="BZ61" s="3" t="s">
        <v>122</v>
      </c>
      <c r="CA61" s="3" t="s">
        <v>122</v>
      </c>
      <c r="CB61" s="3" t="s">
        <v>122</v>
      </c>
      <c r="CC61" s="3" t="s">
        <v>122</v>
      </c>
      <c r="CD61" s="3" t="s">
        <v>122</v>
      </c>
      <c r="CE61" s="3" t="s">
        <v>122</v>
      </c>
      <c r="CF61" s="3" t="s">
        <v>122</v>
      </c>
      <c r="CG61" s="3" t="s">
        <v>122</v>
      </c>
      <c r="CH61" s="3" t="s">
        <v>122</v>
      </c>
      <c r="CI61" s="3" t="s">
        <v>122</v>
      </c>
      <c r="CJ61" s="3" t="s">
        <v>122</v>
      </c>
      <c r="CK61" s="3" t="s">
        <v>122</v>
      </c>
      <c r="CL61" t="s">
        <v>4</v>
      </c>
      <c r="CM61" s="3" t="s">
        <v>122</v>
      </c>
      <c r="CN61" s="3" t="s">
        <v>122</v>
      </c>
      <c r="CO61" s="3" t="s">
        <v>122</v>
      </c>
      <c r="CP61" t="s">
        <v>88</v>
      </c>
      <c r="CQ61" t="s">
        <v>88</v>
      </c>
      <c r="CR61" t="s">
        <v>88</v>
      </c>
      <c r="CS61" t="s">
        <v>88</v>
      </c>
      <c r="CT61" t="s">
        <v>88</v>
      </c>
      <c r="CU61" t="s">
        <v>88</v>
      </c>
      <c r="CV61" t="s">
        <v>88</v>
      </c>
    </row>
    <row r="62" spans="1:100">
      <c r="A62" s="3" t="s">
        <v>270</v>
      </c>
      <c r="B62" s="7" t="s">
        <v>151</v>
      </c>
      <c r="C62">
        <v>15.568090967520799</v>
      </c>
      <c r="D62">
        <v>4.4791736813708303</v>
      </c>
      <c r="E62">
        <v>1.8241758487531601</v>
      </c>
      <c r="F62">
        <v>4.5608753026148896E-3</v>
      </c>
      <c r="G62" t="s">
        <v>4</v>
      </c>
      <c r="H62">
        <v>15.568090967520799</v>
      </c>
      <c r="I62">
        <v>600.55294106806502</v>
      </c>
      <c r="J62">
        <f>-5.25556756711505</f>
        <v>-5.2555675671150501</v>
      </c>
      <c r="K62" s="5">
        <v>1.27266598100974E-33</v>
      </c>
      <c r="L62" t="s">
        <v>4</v>
      </c>
      <c r="M62">
        <v>4.4791736813708303</v>
      </c>
      <c r="N62">
        <v>600.55294106806502</v>
      </c>
      <c r="O62">
        <f>-7.07974341586821</f>
        <v>-7.0797434158682098</v>
      </c>
      <c r="P62" s="5">
        <v>2.1310817678472502E-37</v>
      </c>
      <c r="Q62" t="s">
        <v>4</v>
      </c>
      <c r="R62" s="4" t="s">
        <v>87</v>
      </c>
      <c r="S62" t="s">
        <v>4</v>
      </c>
      <c r="T62" t="s">
        <v>92</v>
      </c>
      <c r="U62" t="s">
        <v>92</v>
      </c>
      <c r="V62" t="s">
        <v>92</v>
      </c>
      <c r="W62" t="s">
        <v>92</v>
      </c>
      <c r="X62" t="s">
        <v>4</v>
      </c>
      <c r="Y62" t="s">
        <v>92</v>
      </c>
      <c r="Z62" t="s">
        <v>92</v>
      </c>
      <c r="AA62" t="s">
        <v>92</v>
      </c>
      <c r="AB62" t="s">
        <v>4</v>
      </c>
      <c r="AC62" s="3" t="s">
        <v>93</v>
      </c>
      <c r="AD62" t="s">
        <v>4</v>
      </c>
      <c r="AE62" t="s">
        <v>271</v>
      </c>
      <c r="AF62" t="s">
        <v>272</v>
      </c>
      <c r="AG62" t="s">
        <v>134</v>
      </c>
      <c r="AH62" t="s">
        <v>85</v>
      </c>
      <c r="AU62" t="s">
        <v>85</v>
      </c>
      <c r="AV62" t="s">
        <v>273</v>
      </c>
      <c r="AW62" t="s">
        <v>86</v>
      </c>
      <c r="AX62" t="s">
        <v>98</v>
      </c>
      <c r="AY62" t="s">
        <v>200</v>
      </c>
      <c r="AZ62" t="s">
        <v>4</v>
      </c>
      <c r="BA62" s="3" t="s">
        <v>122</v>
      </c>
      <c r="BB62" s="3" t="s">
        <v>122</v>
      </c>
      <c r="BC62" s="3" t="s">
        <v>122</v>
      </c>
      <c r="BD62" t="s">
        <v>4</v>
      </c>
      <c r="BE62" s="3" t="s">
        <v>122</v>
      </c>
      <c r="BF62" s="3" t="s">
        <v>122</v>
      </c>
      <c r="BG62" s="3" t="s">
        <v>122</v>
      </c>
      <c r="BH62" s="3" t="s">
        <v>122</v>
      </c>
      <c r="BI62" s="3" t="s">
        <v>122</v>
      </c>
      <c r="BJ62" s="3" t="s">
        <v>122</v>
      </c>
      <c r="BK62" s="3" t="s">
        <v>122</v>
      </c>
      <c r="BL62" s="3" t="s">
        <v>122</v>
      </c>
      <c r="BM62" s="3" t="s">
        <v>122</v>
      </c>
      <c r="BN62" s="3" t="s">
        <v>122</v>
      </c>
      <c r="BO62" s="3" t="s">
        <v>122</v>
      </c>
      <c r="BP62" s="3" t="s">
        <v>122</v>
      </c>
      <c r="BQ62" s="3" t="s">
        <v>122</v>
      </c>
      <c r="BR62" s="3" t="s">
        <v>122</v>
      </c>
      <c r="BS62" s="3" t="s">
        <v>122</v>
      </c>
      <c r="BT62" s="3" t="s">
        <v>122</v>
      </c>
      <c r="BU62" s="3" t="s">
        <v>122</v>
      </c>
      <c r="BV62" s="3" t="s">
        <v>122</v>
      </c>
      <c r="BW62" s="3" t="s">
        <v>122</v>
      </c>
      <c r="BX62" s="3" t="s">
        <v>122</v>
      </c>
      <c r="BY62" s="3" t="s">
        <v>122</v>
      </c>
      <c r="BZ62" s="3" t="s">
        <v>122</v>
      </c>
      <c r="CA62" s="3" t="s">
        <v>122</v>
      </c>
      <c r="CB62" s="3" t="s">
        <v>122</v>
      </c>
      <c r="CC62" s="3" t="s">
        <v>122</v>
      </c>
      <c r="CD62" s="3" t="s">
        <v>122</v>
      </c>
      <c r="CE62" s="3" t="s">
        <v>122</v>
      </c>
      <c r="CF62" s="3" t="s">
        <v>122</v>
      </c>
      <c r="CG62" s="3" t="s">
        <v>122</v>
      </c>
      <c r="CH62" s="3" t="s">
        <v>122</v>
      </c>
      <c r="CI62" s="3" t="s">
        <v>122</v>
      </c>
      <c r="CJ62" s="3" t="s">
        <v>122</v>
      </c>
      <c r="CK62" s="3" t="s">
        <v>122</v>
      </c>
      <c r="CL62" t="s">
        <v>4</v>
      </c>
      <c r="CM62" s="3" t="s">
        <v>122</v>
      </c>
      <c r="CN62" s="3" t="s">
        <v>122</v>
      </c>
      <c r="CO62" s="3" t="s">
        <v>122</v>
      </c>
      <c r="CP62" t="s">
        <v>88</v>
      </c>
      <c r="CQ62" t="s">
        <v>88</v>
      </c>
      <c r="CR62">
        <v>309</v>
      </c>
      <c r="CS62" t="s">
        <v>88</v>
      </c>
      <c r="CT62" t="s">
        <v>88</v>
      </c>
      <c r="CU62" t="s">
        <v>88</v>
      </c>
      <c r="CV62" t="s">
        <v>88</v>
      </c>
    </row>
    <row r="63" spans="1:100">
      <c r="A63" s="3" t="s">
        <v>274</v>
      </c>
      <c r="B63" s="7" t="s">
        <v>151</v>
      </c>
      <c r="C63">
        <v>27.966199338209901</v>
      </c>
      <c r="D63">
        <v>5.4760103615021603</v>
      </c>
      <c r="E63">
        <v>2.36395835868381</v>
      </c>
      <c r="F63">
        <v>1.8560073317521501E-3</v>
      </c>
      <c r="G63" t="s">
        <v>4</v>
      </c>
      <c r="H63">
        <v>27.966199338209901</v>
      </c>
      <c r="I63">
        <v>58.146241999684001</v>
      </c>
      <c r="J63">
        <f>-1.04445495547093</f>
        <v>-1.0444549554709299</v>
      </c>
      <c r="K63">
        <v>0.123177714216964</v>
      </c>
      <c r="L63" t="s">
        <v>4</v>
      </c>
      <c r="M63">
        <v>5.4760103615021603</v>
      </c>
      <c r="N63">
        <v>58.146241999684001</v>
      </c>
      <c r="O63">
        <f>-3.40841331415475</f>
        <v>-3.4084133141547501</v>
      </c>
      <c r="P63" s="5">
        <v>1.7272757698952899E-6</v>
      </c>
      <c r="Q63" t="s">
        <v>4</v>
      </c>
      <c r="R63" s="4" t="s">
        <v>87</v>
      </c>
      <c r="S63" t="s">
        <v>4</v>
      </c>
      <c r="T63" t="s">
        <v>92</v>
      </c>
      <c r="U63" t="s">
        <v>92</v>
      </c>
      <c r="V63" t="s">
        <v>92</v>
      </c>
      <c r="W63" t="s">
        <v>92</v>
      </c>
      <c r="X63" t="s">
        <v>4</v>
      </c>
      <c r="Y63" t="s">
        <v>92</v>
      </c>
      <c r="Z63" t="s">
        <v>92</v>
      </c>
      <c r="AA63" t="s">
        <v>92</v>
      </c>
      <c r="AB63" t="s">
        <v>4</v>
      </c>
      <c r="AC63" s="3" t="s">
        <v>93</v>
      </c>
      <c r="AD63" t="s">
        <v>4</v>
      </c>
      <c r="AE63" s="4" t="s">
        <v>107</v>
      </c>
      <c r="AZ63" t="s">
        <v>4</v>
      </c>
      <c r="BA63" s="3" t="s">
        <v>122</v>
      </c>
      <c r="BB63" s="3" t="s">
        <v>122</v>
      </c>
      <c r="BC63" s="3" t="s">
        <v>122</v>
      </c>
      <c r="BD63" t="s">
        <v>4</v>
      </c>
      <c r="BE63" s="3" t="s">
        <v>122</v>
      </c>
      <c r="BF63" s="3" t="s">
        <v>122</v>
      </c>
      <c r="BG63" s="3" t="s">
        <v>122</v>
      </c>
      <c r="BH63" s="3" t="s">
        <v>122</v>
      </c>
      <c r="BI63" s="3" t="s">
        <v>122</v>
      </c>
      <c r="BJ63" s="3" t="s">
        <v>122</v>
      </c>
      <c r="BK63" s="3" t="s">
        <v>122</v>
      </c>
      <c r="BL63" s="3" t="s">
        <v>122</v>
      </c>
      <c r="BM63" s="3" t="s">
        <v>122</v>
      </c>
      <c r="BN63" s="3" t="s">
        <v>122</v>
      </c>
      <c r="BO63" s="3" t="s">
        <v>122</v>
      </c>
      <c r="BP63" s="3" t="s">
        <v>122</v>
      </c>
      <c r="BQ63" s="3" t="s">
        <v>122</v>
      </c>
      <c r="BR63" s="3" t="s">
        <v>122</v>
      </c>
      <c r="BS63" s="3" t="s">
        <v>122</v>
      </c>
      <c r="BT63" s="3" t="s">
        <v>122</v>
      </c>
      <c r="BU63" s="3" t="s">
        <v>122</v>
      </c>
      <c r="BV63" s="3" t="s">
        <v>122</v>
      </c>
      <c r="BW63" s="3" t="s">
        <v>122</v>
      </c>
      <c r="BX63" s="3" t="s">
        <v>122</v>
      </c>
      <c r="BY63" s="3" t="s">
        <v>122</v>
      </c>
      <c r="BZ63" s="3" t="s">
        <v>122</v>
      </c>
      <c r="CA63" s="3" t="s">
        <v>122</v>
      </c>
      <c r="CB63" s="3" t="s">
        <v>122</v>
      </c>
      <c r="CC63" s="3" t="s">
        <v>122</v>
      </c>
      <c r="CD63" s="3" t="s">
        <v>122</v>
      </c>
      <c r="CE63" s="3" t="s">
        <v>122</v>
      </c>
      <c r="CF63" s="3" t="s">
        <v>122</v>
      </c>
      <c r="CG63" s="3" t="s">
        <v>122</v>
      </c>
      <c r="CH63" s="3" t="s">
        <v>122</v>
      </c>
      <c r="CI63" s="3" t="s">
        <v>122</v>
      </c>
      <c r="CJ63" s="3" t="s">
        <v>122</v>
      </c>
      <c r="CK63" s="3" t="s">
        <v>122</v>
      </c>
      <c r="CL63" t="s">
        <v>4</v>
      </c>
      <c r="CM63" s="3" t="s">
        <v>122</v>
      </c>
      <c r="CN63" s="3" t="s">
        <v>122</v>
      </c>
      <c r="CO63" s="3" t="s">
        <v>122</v>
      </c>
      <c r="CP63" t="s">
        <v>88</v>
      </c>
      <c r="CQ63" t="s">
        <v>88</v>
      </c>
      <c r="CR63" t="s">
        <v>88</v>
      </c>
      <c r="CS63" t="s">
        <v>88</v>
      </c>
      <c r="CT63" t="s">
        <v>88</v>
      </c>
      <c r="CU63" t="s">
        <v>88</v>
      </c>
      <c r="CV63" t="s">
        <v>88</v>
      </c>
    </row>
    <row r="64" spans="1:100">
      <c r="A64" s="3" t="s">
        <v>277</v>
      </c>
      <c r="B64" s="7" t="s">
        <v>151</v>
      </c>
      <c r="C64">
        <v>71.990403877158798</v>
      </c>
      <c r="D64">
        <v>19.6383887698187</v>
      </c>
      <c r="E64">
        <v>1.87873701567809</v>
      </c>
      <c r="F64">
        <v>1.5589840026064401E-4</v>
      </c>
      <c r="G64" t="s">
        <v>4</v>
      </c>
      <c r="H64">
        <v>71.990403877158798</v>
      </c>
      <c r="I64">
        <v>2711.6557858726001</v>
      </c>
      <c r="J64">
        <f>-5.23268872071369</f>
        <v>-5.2326887207136901</v>
      </c>
      <c r="K64" s="5">
        <v>2.35691051010447E-35</v>
      </c>
      <c r="L64" t="s">
        <v>4</v>
      </c>
      <c r="M64">
        <v>19.6383887698187</v>
      </c>
      <c r="N64">
        <v>2711.6557858726001</v>
      </c>
      <c r="O64">
        <f>-7.11142573639179</f>
        <v>-7.1114257363917899</v>
      </c>
      <c r="P64" s="5">
        <v>3.6100826188098301E-56</v>
      </c>
      <c r="Q64" t="s">
        <v>4</v>
      </c>
      <c r="R64" s="4" t="s">
        <v>87</v>
      </c>
      <c r="S64" t="s">
        <v>4</v>
      </c>
      <c r="T64" t="s">
        <v>92</v>
      </c>
      <c r="U64" t="s">
        <v>92</v>
      </c>
      <c r="V64" t="s">
        <v>92</v>
      </c>
      <c r="W64" t="s">
        <v>92</v>
      </c>
      <c r="X64" t="s">
        <v>4</v>
      </c>
      <c r="Y64" t="s">
        <v>92</v>
      </c>
      <c r="Z64" t="s">
        <v>92</v>
      </c>
      <c r="AA64" t="s">
        <v>92</v>
      </c>
      <c r="AB64" t="s">
        <v>4</v>
      </c>
      <c r="AC64" s="3" t="s">
        <v>278</v>
      </c>
      <c r="AD64" t="s">
        <v>4</v>
      </c>
      <c r="AE64" t="s">
        <v>279</v>
      </c>
      <c r="AF64" t="s">
        <v>203</v>
      </c>
      <c r="AG64" t="s">
        <v>149</v>
      </c>
      <c r="AH64" t="s">
        <v>85</v>
      </c>
      <c r="AU64" t="s">
        <v>85</v>
      </c>
      <c r="AV64" t="s">
        <v>280</v>
      </c>
      <c r="AW64" t="s">
        <v>86</v>
      </c>
      <c r="AX64" t="s">
        <v>98</v>
      </c>
      <c r="AY64" t="s">
        <v>281</v>
      </c>
      <c r="AZ64" t="s">
        <v>4</v>
      </c>
      <c r="BA64" s="3" t="s">
        <v>122</v>
      </c>
      <c r="BB64" s="3" t="s">
        <v>122</v>
      </c>
      <c r="BC64" s="3" t="s">
        <v>122</v>
      </c>
      <c r="BD64" t="s">
        <v>4</v>
      </c>
      <c r="BE64" s="3" t="s">
        <v>122</v>
      </c>
      <c r="BF64" s="3" t="s">
        <v>122</v>
      </c>
      <c r="BG64" s="3" t="s">
        <v>122</v>
      </c>
      <c r="BH64" s="3" t="s">
        <v>122</v>
      </c>
      <c r="BI64" s="3" t="s">
        <v>122</v>
      </c>
      <c r="BJ64" s="3" t="s">
        <v>122</v>
      </c>
      <c r="BK64" s="3" t="s">
        <v>122</v>
      </c>
      <c r="BL64" s="3" t="s">
        <v>122</v>
      </c>
      <c r="BM64" s="3" t="s">
        <v>122</v>
      </c>
      <c r="BN64" s="3" t="s">
        <v>122</v>
      </c>
      <c r="BO64" s="3" t="s">
        <v>122</v>
      </c>
      <c r="BP64" s="3" t="s">
        <v>122</v>
      </c>
      <c r="BQ64" s="3" t="s">
        <v>122</v>
      </c>
      <c r="BR64" s="3" t="s">
        <v>122</v>
      </c>
      <c r="BS64" s="3" t="s">
        <v>122</v>
      </c>
      <c r="BT64" s="3" t="s">
        <v>122</v>
      </c>
      <c r="BU64" s="3" t="s">
        <v>122</v>
      </c>
      <c r="BV64" s="3" t="s">
        <v>122</v>
      </c>
      <c r="BW64" s="3" t="s">
        <v>122</v>
      </c>
      <c r="BX64" s="3" t="s">
        <v>122</v>
      </c>
      <c r="BY64" s="3" t="s">
        <v>122</v>
      </c>
      <c r="BZ64" s="3" t="s">
        <v>122</v>
      </c>
      <c r="CA64" s="3" t="s">
        <v>122</v>
      </c>
      <c r="CB64" s="3" t="s">
        <v>122</v>
      </c>
      <c r="CC64" s="3" t="s">
        <v>122</v>
      </c>
      <c r="CD64" s="3" t="s">
        <v>122</v>
      </c>
      <c r="CE64" s="3" t="s">
        <v>122</v>
      </c>
      <c r="CF64" s="3" t="s">
        <v>122</v>
      </c>
      <c r="CG64" s="3" t="s">
        <v>122</v>
      </c>
      <c r="CH64" s="3" t="s">
        <v>122</v>
      </c>
      <c r="CI64" s="3" t="s">
        <v>122</v>
      </c>
      <c r="CJ64" s="3" t="s">
        <v>122</v>
      </c>
      <c r="CK64" s="3" t="s">
        <v>122</v>
      </c>
      <c r="CL64" t="s">
        <v>4</v>
      </c>
      <c r="CM64" s="3" t="s">
        <v>122</v>
      </c>
      <c r="CN64" s="3" t="s">
        <v>122</v>
      </c>
      <c r="CO64" s="3" t="s">
        <v>122</v>
      </c>
      <c r="CP64" t="s">
        <v>88</v>
      </c>
      <c r="CQ64" t="s">
        <v>88</v>
      </c>
      <c r="CR64">
        <v>605</v>
      </c>
      <c r="CS64" t="s">
        <v>88</v>
      </c>
      <c r="CT64" t="s">
        <v>88</v>
      </c>
      <c r="CU64" t="s">
        <v>88</v>
      </c>
      <c r="CV64" t="s">
        <v>88</v>
      </c>
    </row>
    <row r="65" spans="1:100">
      <c r="A65" s="3" t="s">
        <v>284</v>
      </c>
      <c r="B65" s="7" t="s">
        <v>151</v>
      </c>
      <c r="C65">
        <v>225.598808434033</v>
      </c>
      <c r="D65">
        <v>1106.50112745364</v>
      </c>
      <c r="E65">
        <f>-2.2928244898833</f>
        <v>-2.2928244898833001</v>
      </c>
      <c r="F65" s="5">
        <v>8.5263058103833198E-23</v>
      </c>
      <c r="G65" t="s">
        <v>4</v>
      </c>
      <c r="H65">
        <v>225.598808434033</v>
      </c>
      <c r="I65">
        <v>1081.4669012958</v>
      </c>
      <c r="J65">
        <f>-2.25748374459921</f>
        <v>-2.25748374459921</v>
      </c>
      <c r="K65" s="5">
        <v>1.3173757761468899E-22</v>
      </c>
      <c r="L65" t="s">
        <v>4</v>
      </c>
      <c r="M65">
        <v>1106.50112745364</v>
      </c>
      <c r="N65">
        <v>1081.4669012958</v>
      </c>
      <c r="O65">
        <v>3.5340745284090702E-2</v>
      </c>
      <c r="P65">
        <v>0.91059588594401597</v>
      </c>
      <c r="Q65" t="s">
        <v>4</v>
      </c>
      <c r="R65" s="4" t="s">
        <v>87</v>
      </c>
      <c r="S65" t="s">
        <v>4</v>
      </c>
      <c r="T65" t="s">
        <v>92</v>
      </c>
      <c r="U65" t="s">
        <v>92</v>
      </c>
      <c r="V65" t="s">
        <v>92</v>
      </c>
      <c r="W65" t="s">
        <v>92</v>
      </c>
      <c r="X65" t="s">
        <v>4</v>
      </c>
      <c r="Y65" t="s">
        <v>92</v>
      </c>
      <c r="Z65" t="s">
        <v>92</v>
      </c>
      <c r="AA65" t="s">
        <v>92</v>
      </c>
      <c r="AB65" t="s">
        <v>4</v>
      </c>
      <c r="AC65" s="3" t="s">
        <v>195</v>
      </c>
      <c r="AD65" t="s">
        <v>4</v>
      </c>
      <c r="AE65" t="s">
        <v>285</v>
      </c>
      <c r="AF65" t="s">
        <v>202</v>
      </c>
      <c r="AG65" t="s">
        <v>174</v>
      </c>
      <c r="AH65" t="s">
        <v>85</v>
      </c>
      <c r="AU65" t="s">
        <v>85</v>
      </c>
      <c r="AV65" t="s">
        <v>286</v>
      </c>
      <c r="AW65" t="s">
        <v>86</v>
      </c>
      <c r="AX65" t="s">
        <v>98</v>
      </c>
      <c r="AY65" t="s">
        <v>116</v>
      </c>
      <c r="AZ65" t="s">
        <v>4</v>
      </c>
      <c r="BA65" s="3" t="s">
        <v>122</v>
      </c>
      <c r="BB65" s="3" t="s">
        <v>122</v>
      </c>
      <c r="BC65" s="3" t="s">
        <v>122</v>
      </c>
      <c r="BD65" t="s">
        <v>4</v>
      </c>
      <c r="BE65" s="3" t="s">
        <v>122</v>
      </c>
      <c r="BF65" s="3" t="s">
        <v>122</v>
      </c>
      <c r="BG65" s="3" t="s">
        <v>122</v>
      </c>
      <c r="BH65" s="3" t="s">
        <v>122</v>
      </c>
      <c r="BI65" s="3" t="s">
        <v>122</v>
      </c>
      <c r="BJ65" s="3" t="s">
        <v>122</v>
      </c>
      <c r="BK65" s="3" t="s">
        <v>122</v>
      </c>
      <c r="BL65" s="3" t="s">
        <v>122</v>
      </c>
      <c r="BM65" s="3" t="s">
        <v>122</v>
      </c>
      <c r="BN65" s="3" t="s">
        <v>122</v>
      </c>
      <c r="BO65" s="3" t="s">
        <v>122</v>
      </c>
      <c r="BP65" s="3" t="s">
        <v>122</v>
      </c>
      <c r="BQ65" s="3" t="s">
        <v>122</v>
      </c>
      <c r="BR65" s="3" t="s">
        <v>122</v>
      </c>
      <c r="BS65" s="3" t="s">
        <v>122</v>
      </c>
      <c r="BT65" s="3" t="s">
        <v>122</v>
      </c>
      <c r="BU65" s="3" t="s">
        <v>122</v>
      </c>
      <c r="BV65" s="3" t="s">
        <v>122</v>
      </c>
      <c r="BW65" s="3" t="s">
        <v>122</v>
      </c>
      <c r="BX65" s="3" t="s">
        <v>122</v>
      </c>
      <c r="BY65" s="3" t="s">
        <v>122</v>
      </c>
      <c r="BZ65" s="3" t="s">
        <v>122</v>
      </c>
      <c r="CA65" s="3" t="s">
        <v>122</v>
      </c>
      <c r="CB65" s="3" t="s">
        <v>122</v>
      </c>
      <c r="CC65" s="3" t="s">
        <v>122</v>
      </c>
      <c r="CD65" s="3" t="s">
        <v>122</v>
      </c>
      <c r="CE65" s="3" t="s">
        <v>122</v>
      </c>
      <c r="CF65" s="3" t="s">
        <v>122</v>
      </c>
      <c r="CG65" s="3" t="s">
        <v>122</v>
      </c>
      <c r="CH65" s="3" t="s">
        <v>122</v>
      </c>
      <c r="CI65" s="3" t="s">
        <v>122</v>
      </c>
      <c r="CJ65" s="3" t="s">
        <v>122</v>
      </c>
      <c r="CK65" s="3" t="s">
        <v>122</v>
      </c>
      <c r="CL65" t="s">
        <v>4</v>
      </c>
      <c r="CM65" s="3" t="s">
        <v>122</v>
      </c>
      <c r="CN65" s="3" t="s">
        <v>122</v>
      </c>
      <c r="CO65" s="3" t="s">
        <v>122</v>
      </c>
      <c r="CP65" t="s">
        <v>88</v>
      </c>
      <c r="CQ65" t="s">
        <v>88</v>
      </c>
      <c r="CR65" t="s">
        <v>88</v>
      </c>
      <c r="CS65" t="s">
        <v>88</v>
      </c>
      <c r="CT65" t="s">
        <v>88</v>
      </c>
      <c r="CU65" t="s">
        <v>88</v>
      </c>
      <c r="CV65" t="s">
        <v>88</v>
      </c>
    </row>
    <row r="66" spans="1:100">
      <c r="A66" s="3" t="s">
        <v>209</v>
      </c>
      <c r="B66" s="4" t="s">
        <v>210</v>
      </c>
      <c r="C66">
        <v>1.57646377373896</v>
      </c>
      <c r="D66">
        <v>0.72788947916316804</v>
      </c>
      <c r="E66">
        <v>1.1516700559099899</v>
      </c>
      <c r="F66" t="s">
        <v>122</v>
      </c>
      <c r="G66" t="s">
        <v>4</v>
      </c>
      <c r="H66">
        <v>1.57646377373896</v>
      </c>
      <c r="I66">
        <v>2.41917053589082</v>
      </c>
      <c r="J66">
        <f>0.622794286476156</f>
        <v>0.62279428647615598</v>
      </c>
      <c r="K66" t="s">
        <v>122</v>
      </c>
      <c r="L66" t="s">
        <v>4</v>
      </c>
      <c r="M66">
        <v>0.72788947916316804</v>
      </c>
      <c r="N66">
        <v>2.41917053589082</v>
      </c>
      <c r="O66">
        <f>-1.77446434238614</f>
        <v>-1.7744643423861399</v>
      </c>
      <c r="P66">
        <v>0.63477142055317304</v>
      </c>
      <c r="Q66" t="s">
        <v>4</v>
      </c>
      <c r="R66" s="4" t="s">
        <v>87</v>
      </c>
      <c r="S66" t="s">
        <v>4</v>
      </c>
      <c r="X66" t="s">
        <v>4</v>
      </c>
      <c r="AB66" t="s">
        <v>4</v>
      </c>
      <c r="AC66" s="3" t="s">
        <v>93</v>
      </c>
      <c r="AD66" t="s">
        <v>4</v>
      </c>
      <c r="AE66" s="4" t="s">
        <v>107</v>
      </c>
      <c r="AZ66" t="s">
        <v>4</v>
      </c>
      <c r="BA66" s="3" t="s">
        <v>122</v>
      </c>
      <c r="BB66" s="3" t="s">
        <v>122</v>
      </c>
      <c r="BC66" s="3" t="s">
        <v>122</v>
      </c>
      <c r="BD66" t="s">
        <v>4</v>
      </c>
      <c r="BE66" s="3" t="s">
        <v>122</v>
      </c>
      <c r="BF66" s="3" t="s">
        <v>122</v>
      </c>
      <c r="BG66" s="3" t="s">
        <v>122</v>
      </c>
      <c r="BH66" s="3" t="s">
        <v>122</v>
      </c>
      <c r="BI66" s="3" t="s">
        <v>122</v>
      </c>
      <c r="BJ66" s="3" t="s">
        <v>122</v>
      </c>
      <c r="BK66" s="3" t="s">
        <v>122</v>
      </c>
      <c r="BL66" s="3" t="s">
        <v>122</v>
      </c>
      <c r="BM66" s="3" t="s">
        <v>122</v>
      </c>
      <c r="BN66" s="3" t="s">
        <v>122</v>
      </c>
      <c r="BO66" s="3" t="s">
        <v>122</v>
      </c>
      <c r="BP66" s="3" t="s">
        <v>122</v>
      </c>
      <c r="BQ66" s="3" t="s">
        <v>122</v>
      </c>
      <c r="BR66" s="3" t="s">
        <v>122</v>
      </c>
      <c r="BS66" s="3" t="s">
        <v>122</v>
      </c>
      <c r="BT66" s="3" t="s">
        <v>122</v>
      </c>
      <c r="BU66" s="3" t="s">
        <v>122</v>
      </c>
      <c r="BV66" s="3" t="s">
        <v>122</v>
      </c>
      <c r="BW66" s="3" t="s">
        <v>122</v>
      </c>
      <c r="BX66" s="3" t="s">
        <v>122</v>
      </c>
      <c r="BY66" s="3" t="s">
        <v>122</v>
      </c>
      <c r="BZ66" s="3" t="s">
        <v>122</v>
      </c>
      <c r="CA66" s="3" t="s">
        <v>122</v>
      </c>
      <c r="CB66" s="3" t="s">
        <v>122</v>
      </c>
      <c r="CC66" s="3" t="s">
        <v>122</v>
      </c>
      <c r="CD66" s="3" t="s">
        <v>122</v>
      </c>
      <c r="CE66" s="3" t="s">
        <v>122</v>
      </c>
      <c r="CF66" s="3" t="s">
        <v>122</v>
      </c>
      <c r="CG66" s="3" t="s">
        <v>122</v>
      </c>
      <c r="CH66" s="3" t="s">
        <v>122</v>
      </c>
      <c r="CI66" s="3" t="s">
        <v>122</v>
      </c>
      <c r="CJ66" s="3" t="s">
        <v>122</v>
      </c>
      <c r="CK66" s="3" t="s">
        <v>122</v>
      </c>
      <c r="CL66" t="s">
        <v>4</v>
      </c>
      <c r="CM66" t="s">
        <v>123</v>
      </c>
      <c r="CP66" t="s">
        <v>88</v>
      </c>
      <c r="CQ66" t="s">
        <v>88</v>
      </c>
      <c r="CR66" t="s">
        <v>88</v>
      </c>
      <c r="CS66" t="s">
        <v>88</v>
      </c>
      <c r="CT66" t="s">
        <v>88</v>
      </c>
      <c r="CU66" t="s">
        <v>88</v>
      </c>
      <c r="CV66" t="s">
        <v>88</v>
      </c>
    </row>
    <row r="67" spans="1:100">
      <c r="A67" s="3" t="s">
        <v>275</v>
      </c>
      <c r="B67" s="4" t="s">
        <v>276</v>
      </c>
      <c r="C67">
        <v>34.278935673847499</v>
      </c>
      <c r="D67">
        <v>132.228343641322</v>
      </c>
      <c r="E67">
        <f>-1.94107775808458</f>
        <v>-1.9410777580845799</v>
      </c>
      <c r="F67">
        <v>4.3493947708168402E-4</v>
      </c>
      <c r="G67" t="s">
        <v>4</v>
      </c>
      <c r="H67">
        <v>34.278935673847499</v>
      </c>
      <c r="I67">
        <v>84.8242962272261</v>
      </c>
      <c r="J67">
        <f>-1.31692861615063</f>
        <v>-1.3169286161506299</v>
      </c>
      <c r="K67">
        <v>1.8079000604469202E-2</v>
      </c>
      <c r="L67" t="s">
        <v>4</v>
      </c>
      <c r="M67">
        <v>132.228343641322</v>
      </c>
      <c r="N67">
        <v>84.8242962272261</v>
      </c>
      <c r="O67">
        <v>0.62414914193394599</v>
      </c>
      <c r="P67">
        <v>0.28364797149386001</v>
      </c>
      <c r="Q67" t="s">
        <v>4</v>
      </c>
      <c r="R67" s="4" t="s">
        <v>87</v>
      </c>
      <c r="S67" t="s">
        <v>4</v>
      </c>
      <c r="X67" t="s">
        <v>4</v>
      </c>
      <c r="AB67" t="s">
        <v>4</v>
      </c>
      <c r="AC67" s="3" t="s">
        <v>93</v>
      </c>
      <c r="AD67" t="s">
        <v>4</v>
      </c>
      <c r="AE67" s="4" t="s">
        <v>107</v>
      </c>
      <c r="AZ67" t="s">
        <v>4</v>
      </c>
      <c r="BA67" s="3" t="s">
        <v>122</v>
      </c>
      <c r="BB67" s="3" t="s">
        <v>122</v>
      </c>
      <c r="BC67" s="3" t="s">
        <v>122</v>
      </c>
      <c r="BD67" t="s">
        <v>4</v>
      </c>
      <c r="BE67" s="3" t="s">
        <v>122</v>
      </c>
      <c r="BF67" s="3" t="s">
        <v>122</v>
      </c>
      <c r="BG67" s="3" t="s">
        <v>122</v>
      </c>
      <c r="BH67" s="3" t="s">
        <v>122</v>
      </c>
      <c r="BI67" s="3" t="s">
        <v>122</v>
      </c>
      <c r="BJ67" s="3" t="s">
        <v>122</v>
      </c>
      <c r="BK67" s="3" t="s">
        <v>122</v>
      </c>
      <c r="BL67" s="3" t="s">
        <v>122</v>
      </c>
      <c r="BM67" s="3" t="s">
        <v>122</v>
      </c>
      <c r="BN67" s="3" t="s">
        <v>122</v>
      </c>
      <c r="BO67" s="3" t="s">
        <v>122</v>
      </c>
      <c r="BP67" s="3" t="s">
        <v>122</v>
      </c>
      <c r="BQ67" s="3" t="s">
        <v>122</v>
      </c>
      <c r="BR67" s="3" t="s">
        <v>122</v>
      </c>
      <c r="BS67" s="3" t="s">
        <v>122</v>
      </c>
      <c r="BT67" s="3" t="s">
        <v>122</v>
      </c>
      <c r="BU67" s="3" t="s">
        <v>122</v>
      </c>
      <c r="BV67" s="3" t="s">
        <v>122</v>
      </c>
      <c r="BW67" s="3" t="s">
        <v>122</v>
      </c>
      <c r="BX67" s="3" t="s">
        <v>122</v>
      </c>
      <c r="BY67" s="3" t="s">
        <v>122</v>
      </c>
      <c r="BZ67" s="3" t="s">
        <v>122</v>
      </c>
      <c r="CA67" s="3" t="s">
        <v>122</v>
      </c>
      <c r="CB67" s="3" t="s">
        <v>122</v>
      </c>
      <c r="CC67" s="3" t="s">
        <v>122</v>
      </c>
      <c r="CD67" s="3" t="s">
        <v>122</v>
      </c>
      <c r="CE67" s="3" t="s">
        <v>122</v>
      </c>
      <c r="CF67" s="3" t="s">
        <v>122</v>
      </c>
      <c r="CG67" s="3" t="s">
        <v>122</v>
      </c>
      <c r="CH67" s="3" t="s">
        <v>122</v>
      </c>
      <c r="CI67" s="3" t="s">
        <v>122</v>
      </c>
      <c r="CJ67" s="3" t="s">
        <v>122</v>
      </c>
      <c r="CK67" s="3" t="s">
        <v>122</v>
      </c>
      <c r="CL67" t="s">
        <v>4</v>
      </c>
      <c r="CM67" t="s">
        <v>123</v>
      </c>
      <c r="CP67" t="s">
        <v>88</v>
      </c>
      <c r="CQ67" t="s">
        <v>88</v>
      </c>
      <c r="CR67" t="s">
        <v>88</v>
      </c>
      <c r="CS67" t="s">
        <v>88</v>
      </c>
      <c r="CT67" t="s">
        <v>88</v>
      </c>
      <c r="CU67" t="s">
        <v>88</v>
      </c>
      <c r="CV67" t="s">
        <v>88</v>
      </c>
    </row>
    <row r="68" spans="1:100">
      <c r="A68" s="3" t="s">
        <v>246</v>
      </c>
      <c r="B68" s="4" t="s">
        <v>247</v>
      </c>
      <c r="C68">
        <v>16.602971795185098</v>
      </c>
      <c r="D68">
        <v>5.0757973914430004</v>
      </c>
      <c r="E68">
        <v>1.7243941458520899</v>
      </c>
      <c r="F68">
        <v>0.30669139198090101</v>
      </c>
      <c r="G68" t="s">
        <v>4</v>
      </c>
      <c r="H68">
        <v>16.602971795185098</v>
      </c>
      <c r="I68">
        <v>2.41917053589082</v>
      </c>
      <c r="J68">
        <v>2.7878366226862399</v>
      </c>
      <c r="K68">
        <v>0.10349138466343299</v>
      </c>
      <c r="L68" t="s">
        <v>4</v>
      </c>
      <c r="M68">
        <v>5.0757973914430004</v>
      </c>
      <c r="N68">
        <v>2.41917053589082</v>
      </c>
      <c r="O68">
        <v>1.0634424768341499</v>
      </c>
      <c r="P68">
        <v>0.58618169019583899</v>
      </c>
      <c r="Q68" t="s">
        <v>4</v>
      </c>
      <c r="R68" s="4" t="s">
        <v>87</v>
      </c>
      <c r="S68" t="s">
        <v>4</v>
      </c>
      <c r="X68" t="s">
        <v>4</v>
      </c>
      <c r="AB68" t="s">
        <v>4</v>
      </c>
      <c r="AC68" s="3" t="s">
        <v>93</v>
      </c>
      <c r="AD68" t="s">
        <v>4</v>
      </c>
      <c r="AE68" s="4" t="s">
        <v>107</v>
      </c>
      <c r="AZ68" t="s">
        <v>4</v>
      </c>
      <c r="BA68" s="3" t="s">
        <v>122</v>
      </c>
      <c r="BB68" s="3" t="s">
        <v>122</v>
      </c>
      <c r="BC68" s="3" t="s">
        <v>122</v>
      </c>
      <c r="BD68" t="s">
        <v>4</v>
      </c>
      <c r="BE68" s="3" t="s">
        <v>122</v>
      </c>
      <c r="BF68" s="3" t="s">
        <v>122</v>
      </c>
      <c r="BG68" s="3" t="s">
        <v>122</v>
      </c>
      <c r="BH68" s="3" t="s">
        <v>122</v>
      </c>
      <c r="BI68" s="3" t="s">
        <v>122</v>
      </c>
      <c r="BJ68" s="3" t="s">
        <v>122</v>
      </c>
      <c r="BK68" s="3" t="s">
        <v>122</v>
      </c>
      <c r="BL68" s="3" t="s">
        <v>122</v>
      </c>
      <c r="BM68" s="3" t="s">
        <v>122</v>
      </c>
      <c r="BN68" s="3" t="s">
        <v>122</v>
      </c>
      <c r="BO68" s="3" t="s">
        <v>122</v>
      </c>
      <c r="BP68" s="3" t="s">
        <v>122</v>
      </c>
      <c r="BQ68" s="3" t="s">
        <v>122</v>
      </c>
      <c r="BR68" s="3" t="s">
        <v>122</v>
      </c>
      <c r="BS68" s="3" t="s">
        <v>122</v>
      </c>
      <c r="BT68" s="3" t="s">
        <v>122</v>
      </c>
      <c r="BU68" s="3" t="s">
        <v>122</v>
      </c>
      <c r="BV68" s="3" t="s">
        <v>122</v>
      </c>
      <c r="BW68" s="3" t="s">
        <v>122</v>
      </c>
      <c r="BX68" s="3" t="s">
        <v>122</v>
      </c>
      <c r="BY68" s="3" t="s">
        <v>122</v>
      </c>
      <c r="BZ68" s="3" t="s">
        <v>122</v>
      </c>
      <c r="CA68" s="3" t="s">
        <v>122</v>
      </c>
      <c r="CB68" s="3" t="s">
        <v>122</v>
      </c>
      <c r="CC68" s="3" t="s">
        <v>122</v>
      </c>
      <c r="CD68" s="3" t="s">
        <v>122</v>
      </c>
      <c r="CE68" s="3" t="s">
        <v>122</v>
      </c>
      <c r="CF68" s="3" t="s">
        <v>122</v>
      </c>
      <c r="CG68" s="3" t="s">
        <v>122</v>
      </c>
      <c r="CH68" s="3" t="s">
        <v>122</v>
      </c>
      <c r="CI68" s="3" t="s">
        <v>122</v>
      </c>
      <c r="CJ68" s="3" t="s">
        <v>122</v>
      </c>
      <c r="CK68" s="3" t="s">
        <v>122</v>
      </c>
      <c r="CL68" t="s">
        <v>4</v>
      </c>
      <c r="CM68" t="s">
        <v>123</v>
      </c>
      <c r="CP68" t="s">
        <v>88</v>
      </c>
      <c r="CQ68" t="s">
        <v>88</v>
      </c>
      <c r="CR68" t="s">
        <v>88</v>
      </c>
      <c r="CS68" t="s">
        <v>88</v>
      </c>
      <c r="CT68" t="s">
        <v>88</v>
      </c>
      <c r="CU68" t="s">
        <v>88</v>
      </c>
      <c r="CV68" t="s">
        <v>88</v>
      </c>
    </row>
    <row r="69" spans="1:100">
      <c r="A69" s="3" t="s">
        <v>231</v>
      </c>
      <c r="B69" s="4" t="s">
        <v>232</v>
      </c>
      <c r="C69">
        <v>21.388478454765</v>
      </c>
      <c r="D69">
        <v>17.613613487989401</v>
      </c>
      <c r="E69">
        <v>0.27206665349201897</v>
      </c>
      <c r="F69">
        <v>0.70843576750972503</v>
      </c>
      <c r="G69" t="s">
        <v>4</v>
      </c>
      <c r="H69">
        <v>21.388478454765</v>
      </c>
      <c r="I69">
        <v>11.760291564106801</v>
      </c>
      <c r="J69">
        <v>0.82769207106869702</v>
      </c>
      <c r="K69">
        <v>0.23771496180749399</v>
      </c>
      <c r="L69" t="s">
        <v>4</v>
      </c>
      <c r="M69">
        <v>17.613613487989401</v>
      </c>
      <c r="N69">
        <v>11.760291564106801</v>
      </c>
      <c r="O69">
        <v>0.55562541757667905</v>
      </c>
      <c r="P69">
        <v>0.462404665356351</v>
      </c>
      <c r="Q69" t="s">
        <v>4</v>
      </c>
      <c r="R69" s="4" t="s">
        <v>87</v>
      </c>
      <c r="S69" t="s">
        <v>4</v>
      </c>
      <c r="X69" t="s">
        <v>4</v>
      </c>
      <c r="AB69" t="s">
        <v>4</v>
      </c>
      <c r="AC69" s="3" t="s">
        <v>93</v>
      </c>
      <c r="AD69" t="s">
        <v>4</v>
      </c>
      <c r="AE69" s="4" t="s">
        <v>107</v>
      </c>
      <c r="AZ69" t="s">
        <v>4</v>
      </c>
      <c r="BA69" s="3" t="s">
        <v>122</v>
      </c>
      <c r="BB69" s="3" t="s">
        <v>122</v>
      </c>
      <c r="BC69" s="3" t="s">
        <v>122</v>
      </c>
      <c r="BD69" t="s">
        <v>4</v>
      </c>
      <c r="BE69" s="3" t="s">
        <v>122</v>
      </c>
      <c r="BF69" s="3" t="s">
        <v>122</v>
      </c>
      <c r="BG69" s="3" t="s">
        <v>122</v>
      </c>
      <c r="BH69" s="3" t="s">
        <v>122</v>
      </c>
      <c r="BI69" s="3" t="s">
        <v>122</v>
      </c>
      <c r="BJ69" s="3" t="s">
        <v>122</v>
      </c>
      <c r="BK69" s="3" t="s">
        <v>122</v>
      </c>
      <c r="BL69" s="3" t="s">
        <v>122</v>
      </c>
      <c r="BM69" s="3" t="s">
        <v>122</v>
      </c>
      <c r="BN69" s="3" t="s">
        <v>122</v>
      </c>
      <c r="BO69" s="3" t="s">
        <v>122</v>
      </c>
      <c r="BP69" s="3" t="s">
        <v>122</v>
      </c>
      <c r="BQ69" s="3" t="s">
        <v>122</v>
      </c>
      <c r="BR69" s="3" t="s">
        <v>122</v>
      </c>
      <c r="BS69" s="3" t="s">
        <v>122</v>
      </c>
      <c r="BT69" s="3" t="s">
        <v>122</v>
      </c>
      <c r="BU69" s="3" t="s">
        <v>122</v>
      </c>
      <c r="BV69" s="3" t="s">
        <v>122</v>
      </c>
      <c r="BW69" s="3" t="s">
        <v>122</v>
      </c>
      <c r="BX69" s="3" t="s">
        <v>122</v>
      </c>
      <c r="BY69" s="3" t="s">
        <v>122</v>
      </c>
      <c r="BZ69" s="3" t="s">
        <v>122</v>
      </c>
      <c r="CA69" s="3" t="s">
        <v>122</v>
      </c>
      <c r="CB69" s="3" t="s">
        <v>122</v>
      </c>
      <c r="CC69" s="3" t="s">
        <v>122</v>
      </c>
      <c r="CD69" s="3" t="s">
        <v>122</v>
      </c>
      <c r="CE69" s="3" t="s">
        <v>122</v>
      </c>
      <c r="CF69" s="3" t="s">
        <v>122</v>
      </c>
      <c r="CG69" s="3" t="s">
        <v>122</v>
      </c>
      <c r="CH69" s="3" t="s">
        <v>122</v>
      </c>
      <c r="CI69" s="3" t="s">
        <v>122</v>
      </c>
      <c r="CJ69" s="3" t="s">
        <v>122</v>
      </c>
      <c r="CK69" s="3" t="s">
        <v>122</v>
      </c>
      <c r="CL69" t="s">
        <v>4</v>
      </c>
      <c r="CM69" t="s">
        <v>123</v>
      </c>
      <c r="CP69" t="s">
        <v>88</v>
      </c>
      <c r="CQ69" t="s">
        <v>88</v>
      </c>
      <c r="CR69" t="s">
        <v>88</v>
      </c>
      <c r="CS69" t="s">
        <v>88</v>
      </c>
      <c r="CT69" t="s">
        <v>88</v>
      </c>
      <c r="CU69" t="s">
        <v>88</v>
      </c>
      <c r="CV69" t="s">
        <v>88</v>
      </c>
    </row>
    <row r="70" spans="1:100">
      <c r="A70" s="3" t="s">
        <v>253</v>
      </c>
      <c r="B70" s="4" t="s">
        <v>254</v>
      </c>
      <c r="C70">
        <v>99.120417788476601</v>
      </c>
      <c r="D70">
        <v>65.087612795686894</v>
      </c>
      <c r="E70">
        <v>0.61219377294562205</v>
      </c>
      <c r="F70">
        <v>0.127936433328318</v>
      </c>
      <c r="G70" t="s">
        <v>4</v>
      </c>
      <c r="H70">
        <v>99.120417788476601</v>
      </c>
      <c r="I70">
        <v>364.48737665593501</v>
      </c>
      <c r="J70">
        <f>-1.87103065702134</f>
        <v>-1.87103065702134</v>
      </c>
      <c r="K70" s="5">
        <v>1.23987460636182E-7</v>
      </c>
      <c r="L70" t="s">
        <v>4</v>
      </c>
      <c r="M70">
        <v>65.087612795686894</v>
      </c>
      <c r="N70">
        <v>364.48737665593501</v>
      </c>
      <c r="O70">
        <f>-2.48322442996697</f>
        <v>-2.4832244299669699</v>
      </c>
      <c r="P70" s="5">
        <v>2.4287386219413099E-12</v>
      </c>
      <c r="Q70" t="s">
        <v>4</v>
      </c>
      <c r="R70" s="4" t="s">
        <v>87</v>
      </c>
      <c r="S70" t="s">
        <v>4</v>
      </c>
      <c r="X70" t="s">
        <v>4</v>
      </c>
      <c r="AB70" t="s">
        <v>4</v>
      </c>
      <c r="AC70" s="3" t="s">
        <v>93</v>
      </c>
      <c r="AD70" t="s">
        <v>4</v>
      </c>
      <c r="AE70" s="4" t="s">
        <v>107</v>
      </c>
      <c r="AZ70" t="s">
        <v>4</v>
      </c>
      <c r="BA70" s="3" t="s">
        <v>122</v>
      </c>
      <c r="BB70" s="3" t="s">
        <v>122</v>
      </c>
      <c r="BC70" s="3" t="s">
        <v>122</v>
      </c>
      <c r="BD70" t="s">
        <v>4</v>
      </c>
      <c r="BE70" s="3" t="s">
        <v>122</v>
      </c>
      <c r="BF70" s="3" t="s">
        <v>122</v>
      </c>
      <c r="BG70" s="3" t="s">
        <v>122</v>
      </c>
      <c r="BH70" s="3" t="s">
        <v>122</v>
      </c>
      <c r="BI70" s="3" t="s">
        <v>122</v>
      </c>
      <c r="BJ70" s="3" t="s">
        <v>122</v>
      </c>
      <c r="BK70" s="3" t="s">
        <v>122</v>
      </c>
      <c r="BL70" s="3" t="s">
        <v>122</v>
      </c>
      <c r="BM70" s="3" t="s">
        <v>122</v>
      </c>
      <c r="BN70" s="3" t="s">
        <v>122</v>
      </c>
      <c r="BO70" s="3" t="s">
        <v>122</v>
      </c>
      <c r="BP70" s="3" t="s">
        <v>122</v>
      </c>
      <c r="BQ70" s="3" t="s">
        <v>122</v>
      </c>
      <c r="BR70" s="3" t="s">
        <v>122</v>
      </c>
      <c r="BS70" s="3" t="s">
        <v>122</v>
      </c>
      <c r="BT70" s="3" t="s">
        <v>122</v>
      </c>
      <c r="BU70" s="3" t="s">
        <v>122</v>
      </c>
      <c r="BV70" s="3" t="s">
        <v>122</v>
      </c>
      <c r="BW70" s="3" t="s">
        <v>122</v>
      </c>
      <c r="BX70" s="3" t="s">
        <v>122</v>
      </c>
      <c r="BY70" s="3" t="s">
        <v>122</v>
      </c>
      <c r="BZ70" s="3" t="s">
        <v>122</v>
      </c>
      <c r="CA70" s="3" t="s">
        <v>122</v>
      </c>
      <c r="CB70" s="3" t="s">
        <v>122</v>
      </c>
      <c r="CC70" s="3" t="s">
        <v>122</v>
      </c>
      <c r="CD70" s="3" t="s">
        <v>122</v>
      </c>
      <c r="CE70" s="3" t="s">
        <v>122</v>
      </c>
      <c r="CF70" s="3" t="s">
        <v>122</v>
      </c>
      <c r="CG70" s="3" t="s">
        <v>122</v>
      </c>
      <c r="CH70" s="3" t="s">
        <v>122</v>
      </c>
      <c r="CI70" s="3" t="s">
        <v>122</v>
      </c>
      <c r="CJ70" s="3" t="s">
        <v>122</v>
      </c>
      <c r="CK70" s="3" t="s">
        <v>122</v>
      </c>
      <c r="CL70" t="s">
        <v>4</v>
      </c>
      <c r="CM70" t="s">
        <v>123</v>
      </c>
      <c r="CP70" t="s">
        <v>88</v>
      </c>
      <c r="CQ70" t="s">
        <v>88</v>
      </c>
      <c r="CR70" s="6">
        <v>1346</v>
      </c>
      <c r="CS70" t="s">
        <v>88</v>
      </c>
      <c r="CT70" t="s">
        <v>88</v>
      </c>
      <c r="CU70" t="s">
        <v>88</v>
      </c>
      <c r="CV70" t="s">
        <v>88</v>
      </c>
    </row>
    <row r="71" spans="1:100">
      <c r="A71" s="3" t="s">
        <v>255</v>
      </c>
      <c r="B71" s="4" t="s">
        <v>256</v>
      </c>
      <c r="C71">
        <v>28.202674470332799</v>
      </c>
      <c r="D71">
        <v>13.8670531746544</v>
      </c>
      <c r="E71">
        <v>1.0371184607103401</v>
      </c>
      <c r="F71">
        <v>0.104019111807482</v>
      </c>
      <c r="G71" t="s">
        <v>4</v>
      </c>
      <c r="H71">
        <v>28.202674470332799</v>
      </c>
      <c r="I71">
        <v>52.363137328509801</v>
      </c>
      <c r="J71">
        <f>0.881560695645167</f>
        <v>0.88156069564516704</v>
      </c>
      <c r="K71">
        <v>0.138049397923414</v>
      </c>
      <c r="L71" t="s">
        <v>4</v>
      </c>
      <c r="M71">
        <v>13.8670531746544</v>
      </c>
      <c r="N71">
        <v>52.363137328509801</v>
      </c>
      <c r="O71">
        <f>-1.9186791563555</f>
        <v>-1.9186791563554999</v>
      </c>
      <c r="P71">
        <v>1.1700029624943E-3</v>
      </c>
      <c r="Q71" t="s">
        <v>4</v>
      </c>
      <c r="R71" s="4" t="s">
        <v>87</v>
      </c>
      <c r="S71" t="s">
        <v>4</v>
      </c>
      <c r="X71" t="s">
        <v>4</v>
      </c>
      <c r="AB71" t="s">
        <v>4</v>
      </c>
      <c r="AC71" s="3" t="s">
        <v>93</v>
      </c>
      <c r="AD71" t="s">
        <v>4</v>
      </c>
      <c r="AE71" s="4" t="s">
        <v>107</v>
      </c>
      <c r="AZ71" t="s">
        <v>4</v>
      </c>
      <c r="BA71" s="3" t="s">
        <v>122</v>
      </c>
      <c r="BB71" s="3" t="s">
        <v>122</v>
      </c>
      <c r="BC71" s="3" t="s">
        <v>122</v>
      </c>
      <c r="BD71" t="s">
        <v>4</v>
      </c>
      <c r="BE71" s="3" t="s">
        <v>122</v>
      </c>
      <c r="BF71" s="3" t="s">
        <v>122</v>
      </c>
      <c r="BG71" s="3" t="s">
        <v>122</v>
      </c>
      <c r="BH71" s="3" t="s">
        <v>122</v>
      </c>
      <c r="BI71" s="3" t="s">
        <v>122</v>
      </c>
      <c r="BJ71" s="3" t="s">
        <v>122</v>
      </c>
      <c r="BK71" s="3" t="s">
        <v>122</v>
      </c>
      <c r="BL71" s="3" t="s">
        <v>122</v>
      </c>
      <c r="BM71" s="3" t="s">
        <v>122</v>
      </c>
      <c r="BN71" s="3" t="s">
        <v>122</v>
      </c>
      <c r="BO71" s="3" t="s">
        <v>122</v>
      </c>
      <c r="BP71" s="3" t="s">
        <v>122</v>
      </c>
      <c r="BQ71" s="3" t="s">
        <v>122</v>
      </c>
      <c r="BR71" s="3" t="s">
        <v>122</v>
      </c>
      <c r="BS71" s="3" t="s">
        <v>122</v>
      </c>
      <c r="BT71" s="3" t="s">
        <v>122</v>
      </c>
      <c r="BU71" s="3" t="s">
        <v>122</v>
      </c>
      <c r="BV71" s="3" t="s">
        <v>122</v>
      </c>
      <c r="BW71" s="3" t="s">
        <v>122</v>
      </c>
      <c r="BX71" s="3" t="s">
        <v>122</v>
      </c>
      <c r="BY71" s="3" t="s">
        <v>122</v>
      </c>
      <c r="BZ71" s="3" t="s">
        <v>122</v>
      </c>
      <c r="CA71" s="3" t="s">
        <v>122</v>
      </c>
      <c r="CB71" s="3" t="s">
        <v>122</v>
      </c>
      <c r="CC71" s="3" t="s">
        <v>122</v>
      </c>
      <c r="CD71" s="3" t="s">
        <v>122</v>
      </c>
      <c r="CE71" s="3" t="s">
        <v>122</v>
      </c>
      <c r="CF71" s="3" t="s">
        <v>122</v>
      </c>
      <c r="CG71" s="3" t="s">
        <v>122</v>
      </c>
      <c r="CH71" s="3" t="s">
        <v>122</v>
      </c>
      <c r="CI71" s="3" t="s">
        <v>122</v>
      </c>
      <c r="CJ71" s="3" t="s">
        <v>122</v>
      </c>
      <c r="CK71" s="3" t="s">
        <v>122</v>
      </c>
      <c r="CL71" t="s">
        <v>4</v>
      </c>
      <c r="CM71" t="s">
        <v>123</v>
      </c>
      <c r="CP71" t="s">
        <v>88</v>
      </c>
      <c r="CQ71" t="s">
        <v>88</v>
      </c>
      <c r="CR71" t="s">
        <v>88</v>
      </c>
      <c r="CS71" t="s">
        <v>88</v>
      </c>
      <c r="CT71" t="s">
        <v>88</v>
      </c>
      <c r="CU71" t="s">
        <v>88</v>
      </c>
      <c r="CV71" t="s">
        <v>88</v>
      </c>
    </row>
    <row r="72" spans="1:100">
      <c r="A72" s="3" t="s">
        <v>229</v>
      </c>
      <c r="B72" s="4" t="s">
        <v>230</v>
      </c>
      <c r="C72">
        <v>115.624739040612</v>
      </c>
      <c r="D72">
        <v>101.514762735177</v>
      </c>
      <c r="E72">
        <v>0.185811663380964</v>
      </c>
      <c r="F72">
        <v>0.719024120033944</v>
      </c>
      <c r="G72" t="s">
        <v>4</v>
      </c>
      <c r="H72">
        <v>115.624739040612</v>
      </c>
      <c r="I72">
        <v>73.665160518290904</v>
      </c>
      <c r="J72">
        <v>0.64465186222789805</v>
      </c>
      <c r="K72">
        <v>0.17246637448581301</v>
      </c>
      <c r="L72" t="s">
        <v>4</v>
      </c>
      <c r="M72">
        <v>101.514762735177</v>
      </c>
      <c r="N72">
        <v>73.665160518290904</v>
      </c>
      <c r="O72">
        <v>0.458840198846934</v>
      </c>
      <c r="P72">
        <v>0.358246970186338</v>
      </c>
      <c r="Q72" t="s">
        <v>4</v>
      </c>
      <c r="R72" s="4" t="s">
        <v>87</v>
      </c>
      <c r="S72" t="s">
        <v>4</v>
      </c>
      <c r="X72" t="s">
        <v>4</v>
      </c>
      <c r="AB72" t="s">
        <v>4</v>
      </c>
      <c r="AC72" s="3" t="s">
        <v>93</v>
      </c>
      <c r="AD72" t="s">
        <v>4</v>
      </c>
      <c r="AE72" s="4" t="s">
        <v>107</v>
      </c>
      <c r="AZ72" t="s">
        <v>4</v>
      </c>
      <c r="BA72" s="3" t="s">
        <v>122</v>
      </c>
      <c r="BB72" s="3" t="s">
        <v>122</v>
      </c>
      <c r="BC72" s="3" t="s">
        <v>122</v>
      </c>
      <c r="BD72" t="s">
        <v>4</v>
      </c>
      <c r="BE72" s="3" t="s">
        <v>122</v>
      </c>
      <c r="BF72" s="3" t="s">
        <v>122</v>
      </c>
      <c r="BG72" s="3" t="s">
        <v>122</v>
      </c>
      <c r="BH72" s="3" t="s">
        <v>122</v>
      </c>
      <c r="BI72" s="3" t="s">
        <v>122</v>
      </c>
      <c r="BJ72" s="3" t="s">
        <v>122</v>
      </c>
      <c r="BK72" s="3" t="s">
        <v>122</v>
      </c>
      <c r="BL72" s="3" t="s">
        <v>122</v>
      </c>
      <c r="BM72" s="3" t="s">
        <v>122</v>
      </c>
      <c r="BN72" s="3" t="s">
        <v>122</v>
      </c>
      <c r="BO72" s="3" t="s">
        <v>122</v>
      </c>
      <c r="BP72" s="3" t="s">
        <v>122</v>
      </c>
      <c r="BQ72" s="3" t="s">
        <v>122</v>
      </c>
      <c r="BR72" s="3" t="s">
        <v>122</v>
      </c>
      <c r="BS72" s="3" t="s">
        <v>122</v>
      </c>
      <c r="BT72" s="3" t="s">
        <v>122</v>
      </c>
      <c r="BU72" s="3" t="s">
        <v>122</v>
      </c>
      <c r="BV72" s="3" t="s">
        <v>122</v>
      </c>
      <c r="BW72" s="3" t="s">
        <v>122</v>
      </c>
      <c r="BX72" s="3" t="s">
        <v>122</v>
      </c>
      <c r="BY72" s="3" t="s">
        <v>122</v>
      </c>
      <c r="BZ72" s="3" t="s">
        <v>122</v>
      </c>
      <c r="CA72" s="3" t="s">
        <v>122</v>
      </c>
      <c r="CB72" s="3" t="s">
        <v>122</v>
      </c>
      <c r="CC72" s="3" t="s">
        <v>122</v>
      </c>
      <c r="CD72" s="3" t="s">
        <v>122</v>
      </c>
      <c r="CE72" s="3" t="s">
        <v>122</v>
      </c>
      <c r="CF72" s="3" t="s">
        <v>122</v>
      </c>
      <c r="CG72" s="3" t="s">
        <v>122</v>
      </c>
      <c r="CH72" s="3" t="s">
        <v>122</v>
      </c>
      <c r="CI72" s="3" t="s">
        <v>122</v>
      </c>
      <c r="CJ72" s="3" t="s">
        <v>122</v>
      </c>
      <c r="CK72" s="3" t="s">
        <v>122</v>
      </c>
      <c r="CL72" t="s">
        <v>4</v>
      </c>
      <c r="CM72" t="s">
        <v>123</v>
      </c>
      <c r="CP72" t="s">
        <v>88</v>
      </c>
      <c r="CQ72" t="s">
        <v>88</v>
      </c>
      <c r="CR72" t="s">
        <v>88</v>
      </c>
      <c r="CS72" t="s">
        <v>88</v>
      </c>
      <c r="CT72" t="s">
        <v>88</v>
      </c>
      <c r="CU72" t="s">
        <v>88</v>
      </c>
      <c r="CV72" t="s">
        <v>88</v>
      </c>
    </row>
    <row r="73" spans="1:100">
      <c r="A73" s="3" t="s">
        <v>126</v>
      </c>
      <c r="B73" s="4" t="s">
        <v>127</v>
      </c>
      <c r="C73">
        <v>21.012212263428001</v>
      </c>
      <c r="D73">
        <v>121.73730840329399</v>
      </c>
      <c r="E73">
        <f>-2.52866540149228</f>
        <v>-2.52866540149228</v>
      </c>
      <c r="F73" s="5">
        <v>8.4458453953181696E-5</v>
      </c>
      <c r="G73" t="s">
        <v>4</v>
      </c>
      <c r="H73">
        <v>21.012212263428001</v>
      </c>
      <c r="I73">
        <v>18.886537999725299</v>
      </c>
      <c r="J73">
        <v>0.185733512303183</v>
      </c>
      <c r="K73">
        <v>0.81066163577589601</v>
      </c>
      <c r="L73" t="s">
        <v>4</v>
      </c>
      <c r="M73">
        <v>121.73730840329399</v>
      </c>
      <c r="N73">
        <v>18.886537999725299</v>
      </c>
      <c r="O73">
        <v>2.7143989137954598</v>
      </c>
      <c r="P73" s="5">
        <v>2.4316585068232599E-5</v>
      </c>
      <c r="Q73" t="s">
        <v>4</v>
      </c>
      <c r="R73" s="4" t="s">
        <v>87</v>
      </c>
      <c r="S73" t="s">
        <v>4</v>
      </c>
      <c r="X73" t="s">
        <v>4</v>
      </c>
      <c r="AB73" t="s">
        <v>4</v>
      </c>
      <c r="AC73" s="3" t="s">
        <v>128</v>
      </c>
      <c r="AD73" t="s">
        <v>4</v>
      </c>
      <c r="AE73" t="s">
        <v>129</v>
      </c>
      <c r="AF73" t="s">
        <v>130</v>
      </c>
      <c r="AG73" t="s">
        <v>131</v>
      </c>
      <c r="AH73" t="s">
        <v>85</v>
      </c>
      <c r="AL73" t="s">
        <v>118</v>
      </c>
      <c r="AQ73" t="s">
        <v>105</v>
      </c>
      <c r="AU73" t="s">
        <v>85</v>
      </c>
      <c r="AV73" t="s">
        <v>119</v>
      </c>
      <c r="AW73" t="s">
        <v>86</v>
      </c>
      <c r="AX73" t="s">
        <v>97</v>
      </c>
      <c r="AY73" t="s">
        <v>112</v>
      </c>
      <c r="AZ73" t="s">
        <v>4</v>
      </c>
      <c r="BA73" s="3" t="s">
        <v>122</v>
      </c>
      <c r="BB73" s="3" t="s">
        <v>122</v>
      </c>
      <c r="BC73" s="3" t="s">
        <v>122</v>
      </c>
      <c r="BD73" t="s">
        <v>4</v>
      </c>
      <c r="BE73" s="3" t="s">
        <v>122</v>
      </c>
      <c r="BF73" s="3" t="s">
        <v>122</v>
      </c>
      <c r="BG73" s="3" t="s">
        <v>122</v>
      </c>
      <c r="BH73" s="3" t="s">
        <v>122</v>
      </c>
      <c r="BI73" s="3" t="s">
        <v>122</v>
      </c>
      <c r="BJ73" s="3" t="s">
        <v>122</v>
      </c>
      <c r="BK73" s="3" t="s">
        <v>122</v>
      </c>
      <c r="BL73" s="3" t="s">
        <v>122</v>
      </c>
      <c r="BM73" s="3" t="s">
        <v>122</v>
      </c>
      <c r="BN73" s="3" t="s">
        <v>122</v>
      </c>
      <c r="BO73" s="3" t="s">
        <v>122</v>
      </c>
      <c r="BP73" s="3" t="s">
        <v>122</v>
      </c>
      <c r="BQ73" s="3" t="s">
        <v>122</v>
      </c>
      <c r="BR73" s="3" t="s">
        <v>122</v>
      </c>
      <c r="BS73" s="3" t="s">
        <v>122</v>
      </c>
      <c r="BT73" s="3" t="s">
        <v>122</v>
      </c>
      <c r="BU73" s="3" t="s">
        <v>122</v>
      </c>
      <c r="BV73" s="3" t="s">
        <v>122</v>
      </c>
      <c r="BW73" s="3" t="s">
        <v>122</v>
      </c>
      <c r="BX73" s="3" t="s">
        <v>122</v>
      </c>
      <c r="BY73" s="3" t="s">
        <v>122</v>
      </c>
      <c r="BZ73" s="3" t="s">
        <v>122</v>
      </c>
      <c r="CA73" s="3" t="s">
        <v>122</v>
      </c>
      <c r="CB73" s="3" t="s">
        <v>122</v>
      </c>
      <c r="CC73" s="3" t="s">
        <v>122</v>
      </c>
      <c r="CD73" s="3" t="s">
        <v>122</v>
      </c>
      <c r="CE73" s="3" t="s">
        <v>122</v>
      </c>
      <c r="CF73" s="3" t="s">
        <v>122</v>
      </c>
      <c r="CG73" s="3" t="s">
        <v>122</v>
      </c>
      <c r="CH73" s="3" t="s">
        <v>122</v>
      </c>
      <c r="CI73" s="3" t="s">
        <v>122</v>
      </c>
      <c r="CJ73" s="3" t="s">
        <v>122</v>
      </c>
      <c r="CK73" s="3" t="s">
        <v>122</v>
      </c>
      <c r="CL73" t="s">
        <v>4</v>
      </c>
      <c r="CM73" t="s">
        <v>123</v>
      </c>
      <c r="CP73" t="s">
        <v>88</v>
      </c>
      <c r="CQ73">
        <v>258</v>
      </c>
      <c r="CR73" t="s">
        <v>88</v>
      </c>
      <c r="CS73" t="s">
        <v>88</v>
      </c>
      <c r="CT73" t="s">
        <v>90</v>
      </c>
      <c r="CU73" t="s">
        <v>91</v>
      </c>
      <c r="CV73" t="s">
        <v>88</v>
      </c>
    </row>
    <row r="74" spans="1:100">
      <c r="A74" s="3" t="s">
        <v>187</v>
      </c>
      <c r="B74" s="4" t="s">
        <v>188</v>
      </c>
      <c r="C74">
        <v>100.323839535121</v>
      </c>
      <c r="D74">
        <v>62.7718716552695</v>
      </c>
      <c r="E74">
        <v>0.67132019223862105</v>
      </c>
      <c r="F74">
        <v>0.147200515489122</v>
      </c>
      <c r="G74" t="s">
        <v>4</v>
      </c>
      <c r="H74">
        <v>100.323839535121</v>
      </c>
      <c r="I74">
        <v>46.359777318019802</v>
      </c>
      <c r="J74">
        <v>1.13206276089415</v>
      </c>
      <c r="K74">
        <v>1.2483426465411E-2</v>
      </c>
      <c r="L74" t="s">
        <v>4</v>
      </c>
      <c r="M74">
        <v>62.7718716552695</v>
      </c>
      <c r="N74">
        <v>46.359777318019802</v>
      </c>
      <c r="O74">
        <v>0.46074256865552599</v>
      </c>
      <c r="P74">
        <v>0.35737434830407999</v>
      </c>
      <c r="Q74" t="s">
        <v>4</v>
      </c>
      <c r="R74" s="4" t="s">
        <v>87</v>
      </c>
      <c r="S74" t="s">
        <v>4</v>
      </c>
      <c r="X74" t="s">
        <v>4</v>
      </c>
      <c r="AB74" t="s">
        <v>4</v>
      </c>
      <c r="AC74" s="3" t="s">
        <v>93</v>
      </c>
      <c r="AD74" t="s">
        <v>4</v>
      </c>
      <c r="AE74" s="4" t="s">
        <v>107</v>
      </c>
      <c r="AZ74" t="s">
        <v>4</v>
      </c>
      <c r="BA74" s="3" t="s">
        <v>122</v>
      </c>
      <c r="BB74" s="3" t="s">
        <v>122</v>
      </c>
      <c r="BC74" s="3" t="s">
        <v>122</v>
      </c>
      <c r="BD74" t="s">
        <v>4</v>
      </c>
      <c r="BE74" s="3" t="s">
        <v>122</v>
      </c>
      <c r="BF74" s="3" t="s">
        <v>122</v>
      </c>
      <c r="BG74" s="3" t="s">
        <v>122</v>
      </c>
      <c r="BH74" s="3" t="s">
        <v>122</v>
      </c>
      <c r="BI74" s="3" t="s">
        <v>122</v>
      </c>
      <c r="BJ74" s="3" t="s">
        <v>122</v>
      </c>
      <c r="BK74" s="3" t="s">
        <v>122</v>
      </c>
      <c r="BL74" s="3" t="s">
        <v>122</v>
      </c>
      <c r="BM74" s="3" t="s">
        <v>122</v>
      </c>
      <c r="BN74" s="3" t="s">
        <v>122</v>
      </c>
      <c r="BO74" s="3" t="s">
        <v>122</v>
      </c>
      <c r="BP74" s="3" t="s">
        <v>122</v>
      </c>
      <c r="BQ74" s="3" t="s">
        <v>122</v>
      </c>
      <c r="BR74" s="3" t="s">
        <v>122</v>
      </c>
      <c r="BS74" s="3" t="s">
        <v>122</v>
      </c>
      <c r="BT74" s="3" t="s">
        <v>122</v>
      </c>
      <c r="BU74" s="3" t="s">
        <v>122</v>
      </c>
      <c r="BV74" s="3" t="s">
        <v>122</v>
      </c>
      <c r="BW74" s="3" t="s">
        <v>122</v>
      </c>
      <c r="BX74" s="3" t="s">
        <v>122</v>
      </c>
      <c r="BY74" s="3" t="s">
        <v>122</v>
      </c>
      <c r="BZ74" s="3" t="s">
        <v>122</v>
      </c>
      <c r="CA74" s="3" t="s">
        <v>122</v>
      </c>
      <c r="CB74" s="3" t="s">
        <v>122</v>
      </c>
      <c r="CC74" s="3" t="s">
        <v>122</v>
      </c>
      <c r="CD74" s="3" t="s">
        <v>122</v>
      </c>
      <c r="CE74" s="3" t="s">
        <v>122</v>
      </c>
      <c r="CF74" s="3" t="s">
        <v>122</v>
      </c>
      <c r="CG74" s="3" t="s">
        <v>122</v>
      </c>
      <c r="CH74" s="3" t="s">
        <v>122</v>
      </c>
      <c r="CI74" s="3" t="s">
        <v>122</v>
      </c>
      <c r="CJ74" s="3" t="s">
        <v>122</v>
      </c>
      <c r="CK74" s="3" t="s">
        <v>122</v>
      </c>
      <c r="CL74" t="s">
        <v>4</v>
      </c>
      <c r="CM74" t="s">
        <v>123</v>
      </c>
      <c r="CP74" t="s">
        <v>88</v>
      </c>
      <c r="CQ74" t="s">
        <v>88</v>
      </c>
      <c r="CR74" t="s">
        <v>88</v>
      </c>
      <c r="CS74" s="6" t="s">
        <v>89</v>
      </c>
      <c r="CT74" t="s">
        <v>88</v>
      </c>
      <c r="CU74" s="6" t="s">
        <v>91</v>
      </c>
      <c r="CV74" t="s">
        <v>88</v>
      </c>
    </row>
    <row r="75" spans="1:100">
      <c r="A75" s="3" t="s">
        <v>233</v>
      </c>
      <c r="B75" s="4" t="s">
        <v>234</v>
      </c>
      <c r="C75">
        <v>15.988549985856</v>
      </c>
      <c r="D75">
        <v>11.4947300009836</v>
      </c>
      <c r="E75">
        <v>0.48175415622327</v>
      </c>
      <c r="F75">
        <v>0.642545834952302</v>
      </c>
      <c r="G75" t="s">
        <v>4</v>
      </c>
      <c r="H75">
        <v>15.988549985856</v>
      </c>
      <c r="I75">
        <v>5.1586976029496503</v>
      </c>
      <c r="J75">
        <v>1.5179931465382399</v>
      </c>
      <c r="K75">
        <v>0.13525966108781801</v>
      </c>
      <c r="L75" t="s">
        <v>4</v>
      </c>
      <c r="M75">
        <v>11.4947300009836</v>
      </c>
      <c r="N75">
        <v>5.1586976029496503</v>
      </c>
      <c r="O75">
        <v>1.03623899031497</v>
      </c>
      <c r="P75">
        <v>0.33960877210643498</v>
      </c>
      <c r="Q75" t="s">
        <v>4</v>
      </c>
      <c r="R75" s="4" t="s">
        <v>87</v>
      </c>
      <c r="S75" t="s">
        <v>4</v>
      </c>
      <c r="X75" t="s">
        <v>4</v>
      </c>
      <c r="AB75" t="s">
        <v>4</v>
      </c>
      <c r="AC75" s="3" t="s">
        <v>148</v>
      </c>
      <c r="AD75" t="s">
        <v>4</v>
      </c>
      <c r="AE75" t="s">
        <v>143</v>
      </c>
      <c r="AF75" t="s">
        <v>235</v>
      </c>
      <c r="AG75" t="s">
        <v>173</v>
      </c>
      <c r="AH75" t="s">
        <v>85</v>
      </c>
      <c r="AJ75" t="s">
        <v>100</v>
      </c>
      <c r="AL75" t="s">
        <v>144</v>
      </c>
      <c r="AM75" t="s">
        <v>145</v>
      </c>
      <c r="AQ75" t="s">
        <v>104</v>
      </c>
      <c r="AU75" t="s">
        <v>85</v>
      </c>
      <c r="AV75" t="s">
        <v>146</v>
      </c>
      <c r="AW75" t="s">
        <v>86</v>
      </c>
      <c r="AX75" t="s">
        <v>115</v>
      </c>
      <c r="AY75" t="s">
        <v>147</v>
      </c>
      <c r="AZ75" t="s">
        <v>4</v>
      </c>
      <c r="BA75" s="3" t="s">
        <v>122</v>
      </c>
      <c r="BB75" s="3" t="s">
        <v>122</v>
      </c>
      <c r="BC75" s="3" t="s">
        <v>122</v>
      </c>
      <c r="BD75" t="s">
        <v>4</v>
      </c>
      <c r="BE75" s="3" t="s">
        <v>122</v>
      </c>
      <c r="BF75" s="3" t="s">
        <v>122</v>
      </c>
      <c r="BG75" s="3" t="s">
        <v>122</v>
      </c>
      <c r="BH75" s="3" t="s">
        <v>122</v>
      </c>
      <c r="BI75" s="3" t="s">
        <v>122</v>
      </c>
      <c r="BJ75" s="3" t="s">
        <v>122</v>
      </c>
      <c r="BK75" s="3" t="s">
        <v>122</v>
      </c>
      <c r="BL75" s="3" t="s">
        <v>122</v>
      </c>
      <c r="BM75" s="3" t="s">
        <v>122</v>
      </c>
      <c r="BN75" s="3" t="s">
        <v>122</v>
      </c>
      <c r="BO75" s="3" t="s">
        <v>122</v>
      </c>
      <c r="BP75" s="3" t="s">
        <v>122</v>
      </c>
      <c r="BQ75" s="3" t="s">
        <v>122</v>
      </c>
      <c r="BR75" s="3" t="s">
        <v>122</v>
      </c>
      <c r="BS75" s="3" t="s">
        <v>122</v>
      </c>
      <c r="BT75" s="3" t="s">
        <v>122</v>
      </c>
      <c r="BU75" s="3" t="s">
        <v>122</v>
      </c>
      <c r="BV75" s="3" t="s">
        <v>122</v>
      </c>
      <c r="BW75" s="3" t="s">
        <v>122</v>
      </c>
      <c r="BX75" s="3" t="s">
        <v>122</v>
      </c>
      <c r="BY75" s="3" t="s">
        <v>122</v>
      </c>
      <c r="BZ75" s="3" t="s">
        <v>122</v>
      </c>
      <c r="CA75" s="3" t="s">
        <v>122</v>
      </c>
      <c r="CB75" s="3" t="s">
        <v>122</v>
      </c>
      <c r="CC75" s="3" t="s">
        <v>122</v>
      </c>
      <c r="CD75" s="3" t="s">
        <v>122</v>
      </c>
      <c r="CE75" s="3" t="s">
        <v>122</v>
      </c>
      <c r="CF75" s="3" t="s">
        <v>122</v>
      </c>
      <c r="CG75" s="3" t="s">
        <v>122</v>
      </c>
      <c r="CH75" s="3" t="s">
        <v>122</v>
      </c>
      <c r="CI75" s="3" t="s">
        <v>122</v>
      </c>
      <c r="CJ75" s="3" t="s">
        <v>122</v>
      </c>
      <c r="CK75" s="3" t="s">
        <v>122</v>
      </c>
      <c r="CL75" t="s">
        <v>4</v>
      </c>
      <c r="CM75" t="s">
        <v>123</v>
      </c>
      <c r="CP75" t="s">
        <v>88</v>
      </c>
      <c r="CQ75" t="s">
        <v>88</v>
      </c>
      <c r="CR75" t="s">
        <v>88</v>
      </c>
      <c r="CS75" t="s">
        <v>88</v>
      </c>
      <c r="CT75" t="s">
        <v>88</v>
      </c>
      <c r="CU75" t="s">
        <v>88</v>
      </c>
      <c r="CV75" t="s">
        <v>88</v>
      </c>
    </row>
    <row r="76" spans="1:100">
      <c r="A76" s="3" t="s">
        <v>190</v>
      </c>
      <c r="B76" s="4" t="s">
        <v>191</v>
      </c>
      <c r="C76">
        <v>42.003299916648601</v>
      </c>
      <c r="D76">
        <v>10.170216811748301</v>
      </c>
      <c r="E76">
        <v>2.0311591722962099</v>
      </c>
      <c r="F76">
        <v>2.0773604225197799E-3</v>
      </c>
      <c r="G76" t="s">
        <v>4</v>
      </c>
      <c r="H76">
        <v>42.003299916648601</v>
      </c>
      <c r="I76">
        <v>17.118702461459598</v>
      </c>
      <c r="J76">
        <v>1.2886440936961601</v>
      </c>
      <c r="K76">
        <v>4.8070161086513498E-2</v>
      </c>
      <c r="L76" t="s">
        <v>4</v>
      </c>
      <c r="M76">
        <v>10.170216811748301</v>
      </c>
      <c r="N76">
        <v>17.118702461459598</v>
      </c>
      <c r="O76">
        <f>0.742515078600056</f>
        <v>0.74251507860005606</v>
      </c>
      <c r="P76">
        <v>0.31841336657887798</v>
      </c>
      <c r="Q76" t="s">
        <v>4</v>
      </c>
      <c r="R76" s="4" t="s">
        <v>87</v>
      </c>
      <c r="S76" t="s">
        <v>4</v>
      </c>
      <c r="X76" t="s">
        <v>4</v>
      </c>
      <c r="AB76" t="s">
        <v>4</v>
      </c>
      <c r="AC76" s="3" t="s">
        <v>93</v>
      </c>
      <c r="AD76" t="s">
        <v>4</v>
      </c>
      <c r="AE76" s="4" t="s">
        <v>107</v>
      </c>
      <c r="AZ76" t="s">
        <v>4</v>
      </c>
      <c r="BA76" s="3" t="s">
        <v>122</v>
      </c>
      <c r="BB76" s="3" t="s">
        <v>122</v>
      </c>
      <c r="BC76" s="3" t="s">
        <v>122</v>
      </c>
      <c r="BD76" t="s">
        <v>4</v>
      </c>
      <c r="BE76" s="3" t="s">
        <v>122</v>
      </c>
      <c r="BF76" s="3" t="s">
        <v>122</v>
      </c>
      <c r="BG76" s="3" t="s">
        <v>122</v>
      </c>
      <c r="BH76" s="3" t="s">
        <v>122</v>
      </c>
      <c r="BI76" s="3" t="s">
        <v>122</v>
      </c>
      <c r="BJ76" s="3" t="s">
        <v>122</v>
      </c>
      <c r="BK76" s="3" t="s">
        <v>122</v>
      </c>
      <c r="BL76" s="3" t="s">
        <v>122</v>
      </c>
      <c r="BM76" s="3" t="s">
        <v>122</v>
      </c>
      <c r="BN76" s="3" t="s">
        <v>122</v>
      </c>
      <c r="BO76" s="3" t="s">
        <v>122</v>
      </c>
      <c r="BP76" s="3" t="s">
        <v>122</v>
      </c>
      <c r="BQ76" s="3" t="s">
        <v>122</v>
      </c>
      <c r="BR76" s="3" t="s">
        <v>122</v>
      </c>
      <c r="BS76" s="3" t="s">
        <v>122</v>
      </c>
      <c r="BT76" s="3" t="s">
        <v>122</v>
      </c>
      <c r="BU76" s="3" t="s">
        <v>122</v>
      </c>
      <c r="BV76" s="3" t="s">
        <v>122</v>
      </c>
      <c r="BW76" s="3" t="s">
        <v>122</v>
      </c>
      <c r="BX76" s="3" t="s">
        <v>122</v>
      </c>
      <c r="BY76" s="3" t="s">
        <v>122</v>
      </c>
      <c r="BZ76" s="3" t="s">
        <v>122</v>
      </c>
      <c r="CA76" s="3" t="s">
        <v>122</v>
      </c>
      <c r="CB76" s="3" t="s">
        <v>122</v>
      </c>
      <c r="CC76" s="3" t="s">
        <v>122</v>
      </c>
      <c r="CD76" s="3" t="s">
        <v>122</v>
      </c>
      <c r="CE76" s="3" t="s">
        <v>122</v>
      </c>
      <c r="CF76" s="3" t="s">
        <v>122</v>
      </c>
      <c r="CG76" s="3" t="s">
        <v>122</v>
      </c>
      <c r="CH76" s="3" t="s">
        <v>122</v>
      </c>
      <c r="CI76" s="3" t="s">
        <v>122</v>
      </c>
      <c r="CJ76" s="3" t="s">
        <v>122</v>
      </c>
      <c r="CK76" s="3" t="s">
        <v>122</v>
      </c>
      <c r="CL76" t="s">
        <v>4</v>
      </c>
      <c r="CM76" t="s">
        <v>123</v>
      </c>
      <c r="CP76" s="6">
        <v>660</v>
      </c>
      <c r="CQ76" t="s">
        <v>88</v>
      </c>
      <c r="CR76" t="s">
        <v>88</v>
      </c>
      <c r="CS76" s="6" t="s">
        <v>89</v>
      </c>
      <c r="CT76" t="s">
        <v>88</v>
      </c>
      <c r="CU76" s="6" t="s">
        <v>91</v>
      </c>
      <c r="CV76" t="s">
        <v>88</v>
      </c>
    </row>
    <row r="77" spans="1:100">
      <c r="A77" s="3" t="s">
        <v>120</v>
      </c>
      <c r="B77" s="4" t="s">
        <v>121</v>
      </c>
      <c r="C77">
        <v>55.455733239340297</v>
      </c>
      <c r="D77">
        <v>20.968068267964998</v>
      </c>
      <c r="E77">
        <v>1.40424995225194</v>
      </c>
      <c r="F77">
        <v>5.9716094834017297E-2</v>
      </c>
      <c r="G77" t="s">
        <v>4</v>
      </c>
      <c r="H77">
        <v>55.455733239340297</v>
      </c>
      <c r="I77">
        <v>10.0933206590237</v>
      </c>
      <c r="J77">
        <v>2.46410881980671</v>
      </c>
      <c r="K77">
        <v>1.14266613359163E-3</v>
      </c>
      <c r="L77" t="s">
        <v>4</v>
      </c>
      <c r="M77">
        <v>20.968068267964998</v>
      </c>
      <c r="N77">
        <v>10.0933206590237</v>
      </c>
      <c r="O77">
        <v>1.05985886755477</v>
      </c>
      <c r="P77">
        <v>0.20051994818607</v>
      </c>
      <c r="Q77" t="s">
        <v>4</v>
      </c>
      <c r="R77" s="4" t="s">
        <v>87</v>
      </c>
      <c r="S77" t="s">
        <v>4</v>
      </c>
      <c r="X77" t="s">
        <v>4</v>
      </c>
      <c r="AB77" t="s">
        <v>4</v>
      </c>
      <c r="AC77" s="3" t="s">
        <v>93</v>
      </c>
      <c r="AD77" t="s">
        <v>4</v>
      </c>
      <c r="AE77" s="4" t="s">
        <v>107</v>
      </c>
      <c r="AZ77" t="s">
        <v>4</v>
      </c>
      <c r="BA77" s="3" t="s">
        <v>122</v>
      </c>
      <c r="BB77" s="3" t="s">
        <v>122</v>
      </c>
      <c r="BC77" s="3" t="s">
        <v>122</v>
      </c>
      <c r="BD77" t="s">
        <v>4</v>
      </c>
      <c r="BE77" s="3" t="s">
        <v>122</v>
      </c>
      <c r="BF77" s="3" t="s">
        <v>122</v>
      </c>
      <c r="BG77" s="3" t="s">
        <v>122</v>
      </c>
      <c r="BH77" s="3" t="s">
        <v>122</v>
      </c>
      <c r="BI77" s="3" t="s">
        <v>122</v>
      </c>
      <c r="BJ77" s="3" t="s">
        <v>122</v>
      </c>
      <c r="BK77" s="3" t="s">
        <v>122</v>
      </c>
      <c r="BL77" s="3" t="s">
        <v>122</v>
      </c>
      <c r="BM77" s="3" t="s">
        <v>122</v>
      </c>
      <c r="BN77" s="3" t="s">
        <v>122</v>
      </c>
      <c r="BO77" s="3" t="s">
        <v>122</v>
      </c>
      <c r="BP77" s="3" t="s">
        <v>122</v>
      </c>
      <c r="BQ77" s="3" t="s">
        <v>122</v>
      </c>
      <c r="BR77" s="3" t="s">
        <v>122</v>
      </c>
      <c r="BS77" s="3" t="s">
        <v>122</v>
      </c>
      <c r="BT77" s="3" t="s">
        <v>122</v>
      </c>
      <c r="BU77" s="3" t="s">
        <v>122</v>
      </c>
      <c r="BV77" s="3" t="s">
        <v>122</v>
      </c>
      <c r="BW77" s="3" t="s">
        <v>122</v>
      </c>
      <c r="BX77" s="3" t="s">
        <v>122</v>
      </c>
      <c r="BY77" s="3" t="s">
        <v>122</v>
      </c>
      <c r="BZ77" s="3" t="s">
        <v>122</v>
      </c>
      <c r="CA77" s="3" t="s">
        <v>122</v>
      </c>
      <c r="CB77" s="3" t="s">
        <v>122</v>
      </c>
      <c r="CC77" s="3" t="s">
        <v>122</v>
      </c>
      <c r="CD77" s="3" t="s">
        <v>122</v>
      </c>
      <c r="CE77" s="3" t="s">
        <v>122</v>
      </c>
      <c r="CF77" s="3" t="s">
        <v>122</v>
      </c>
      <c r="CG77" s="3" t="s">
        <v>122</v>
      </c>
      <c r="CH77" s="3" t="s">
        <v>122</v>
      </c>
      <c r="CI77" s="3" t="s">
        <v>122</v>
      </c>
      <c r="CJ77" s="3" t="s">
        <v>122</v>
      </c>
      <c r="CK77" s="3" t="s">
        <v>122</v>
      </c>
      <c r="CL77" t="s">
        <v>4</v>
      </c>
      <c r="CM77" t="s">
        <v>123</v>
      </c>
      <c r="CP77" t="s">
        <v>88</v>
      </c>
      <c r="CQ77" t="s">
        <v>88</v>
      </c>
      <c r="CR77" t="s">
        <v>88</v>
      </c>
      <c r="CS77" t="s">
        <v>89</v>
      </c>
      <c r="CT77" t="s">
        <v>88</v>
      </c>
      <c r="CU77" t="s">
        <v>91</v>
      </c>
      <c r="CV77" t="s">
        <v>88</v>
      </c>
    </row>
    <row r="78" spans="1:100">
      <c r="A78" s="3" t="s">
        <v>282</v>
      </c>
      <c r="B78" s="4" t="s">
        <v>283</v>
      </c>
      <c r="C78">
        <v>35.664157256039402</v>
      </c>
      <c r="D78">
        <v>8.3746459654121601</v>
      </c>
      <c r="E78">
        <v>2.1080830405738999</v>
      </c>
      <c r="F78">
        <v>1.55100158510751E-4</v>
      </c>
      <c r="G78" t="s">
        <v>4</v>
      </c>
      <c r="H78">
        <v>35.664157256039402</v>
      </c>
      <c r="I78">
        <v>39.683695948114497</v>
      </c>
      <c r="J78">
        <f>0.161988012194546</f>
        <v>0.161988012194546</v>
      </c>
      <c r="K78">
        <v>0.77022806474742</v>
      </c>
      <c r="L78" t="s">
        <v>4</v>
      </c>
      <c r="M78">
        <v>8.3746459654121601</v>
      </c>
      <c r="N78">
        <v>39.683695948114497</v>
      </c>
      <c r="O78">
        <f>-2.27007105276844</f>
        <v>-2.27007105276844</v>
      </c>
      <c r="P78" s="5">
        <v>3.1084606467262798E-5</v>
      </c>
      <c r="Q78" t="s">
        <v>4</v>
      </c>
      <c r="R78" s="4" t="s">
        <v>87</v>
      </c>
      <c r="S78" t="s">
        <v>4</v>
      </c>
      <c r="X78" t="s">
        <v>4</v>
      </c>
      <c r="AB78" t="s">
        <v>4</v>
      </c>
      <c r="AC78" s="3" t="s">
        <v>93</v>
      </c>
      <c r="AD78" t="s">
        <v>4</v>
      </c>
      <c r="AE78" s="4" t="s">
        <v>107</v>
      </c>
      <c r="AZ78" t="s">
        <v>4</v>
      </c>
      <c r="BA78" s="3" t="s">
        <v>122</v>
      </c>
      <c r="BB78" s="3" t="s">
        <v>122</v>
      </c>
      <c r="BC78" s="3" t="s">
        <v>122</v>
      </c>
      <c r="BD78" t="s">
        <v>4</v>
      </c>
      <c r="BE78" s="3" t="s">
        <v>122</v>
      </c>
      <c r="BF78" s="3" t="s">
        <v>122</v>
      </c>
      <c r="BG78" s="3" t="s">
        <v>122</v>
      </c>
      <c r="BH78" s="3" t="s">
        <v>122</v>
      </c>
      <c r="BI78" s="3" t="s">
        <v>122</v>
      </c>
      <c r="BJ78" s="3" t="s">
        <v>122</v>
      </c>
      <c r="BK78" s="3" t="s">
        <v>122</v>
      </c>
      <c r="BL78" s="3" t="s">
        <v>122</v>
      </c>
      <c r="BM78" s="3" t="s">
        <v>122</v>
      </c>
      <c r="BN78" s="3" t="s">
        <v>122</v>
      </c>
      <c r="BO78" s="3" t="s">
        <v>122</v>
      </c>
      <c r="BP78" s="3" t="s">
        <v>122</v>
      </c>
      <c r="BQ78" s="3" t="s">
        <v>122</v>
      </c>
      <c r="BR78" s="3" t="s">
        <v>122</v>
      </c>
      <c r="BS78" s="3" t="s">
        <v>122</v>
      </c>
      <c r="BT78" s="3" t="s">
        <v>122</v>
      </c>
      <c r="BU78" s="3" t="s">
        <v>122</v>
      </c>
      <c r="BV78" s="3" t="s">
        <v>122</v>
      </c>
      <c r="BW78" s="3" t="s">
        <v>122</v>
      </c>
      <c r="BX78" s="3" t="s">
        <v>122</v>
      </c>
      <c r="BY78" s="3" t="s">
        <v>122</v>
      </c>
      <c r="BZ78" s="3" t="s">
        <v>122</v>
      </c>
      <c r="CA78" s="3" t="s">
        <v>122</v>
      </c>
      <c r="CB78" s="3" t="s">
        <v>122</v>
      </c>
      <c r="CC78" s="3" t="s">
        <v>122</v>
      </c>
      <c r="CD78" s="3" t="s">
        <v>122</v>
      </c>
      <c r="CE78" s="3" t="s">
        <v>122</v>
      </c>
      <c r="CF78" s="3" t="s">
        <v>122</v>
      </c>
      <c r="CG78" s="3" t="s">
        <v>122</v>
      </c>
      <c r="CH78" s="3" t="s">
        <v>122</v>
      </c>
      <c r="CI78" s="3" t="s">
        <v>122</v>
      </c>
      <c r="CJ78" s="3" t="s">
        <v>122</v>
      </c>
      <c r="CK78" s="3" t="s">
        <v>122</v>
      </c>
      <c r="CL78" t="s">
        <v>4</v>
      </c>
      <c r="CM78" t="s">
        <v>123</v>
      </c>
      <c r="CP78" t="s">
        <v>88</v>
      </c>
      <c r="CQ78" t="s">
        <v>88</v>
      </c>
      <c r="CR78" t="s">
        <v>88</v>
      </c>
      <c r="CS78" t="s">
        <v>88</v>
      </c>
      <c r="CT78" t="s">
        <v>88</v>
      </c>
      <c r="CU78" t="s">
        <v>88</v>
      </c>
      <c r="CV78" t="s">
        <v>88</v>
      </c>
    </row>
    <row r="79" spans="1:100">
      <c r="A79" s="3" t="s">
        <v>241</v>
      </c>
      <c r="B79" s="4" t="s">
        <v>242</v>
      </c>
      <c r="C79">
        <v>94.297521205327001</v>
      </c>
      <c r="D79">
        <v>70.483421679572501</v>
      </c>
      <c r="E79">
        <v>0.420278269802562</v>
      </c>
      <c r="F79">
        <v>0.40670421759875902</v>
      </c>
      <c r="G79" t="s">
        <v>4</v>
      </c>
      <c r="H79">
        <v>94.297521205327001</v>
      </c>
      <c r="I79">
        <v>105.84387660759199</v>
      </c>
      <c r="J79">
        <f>0.170368580085266</f>
        <v>0.17036858008526601</v>
      </c>
      <c r="K79">
        <v>0.74245699901219497</v>
      </c>
      <c r="L79" t="s">
        <v>4</v>
      </c>
      <c r="M79">
        <v>70.483421679572501</v>
      </c>
      <c r="N79">
        <v>105.84387660759199</v>
      </c>
      <c r="O79">
        <f>0.590646849887829</f>
        <v>0.59064684988782901</v>
      </c>
      <c r="P79">
        <v>0.23578767927091801</v>
      </c>
      <c r="Q79" t="s">
        <v>4</v>
      </c>
      <c r="R79" s="4" t="s">
        <v>87</v>
      </c>
      <c r="S79" t="s">
        <v>4</v>
      </c>
      <c r="X79" t="s">
        <v>4</v>
      </c>
      <c r="AB79" t="s">
        <v>4</v>
      </c>
      <c r="AC79" s="3" t="s">
        <v>93</v>
      </c>
      <c r="AD79" t="s">
        <v>4</v>
      </c>
      <c r="AE79" s="4" t="s">
        <v>107</v>
      </c>
      <c r="AZ79" t="s">
        <v>4</v>
      </c>
      <c r="BA79" s="3" t="s">
        <v>122</v>
      </c>
      <c r="BB79" s="3" t="s">
        <v>122</v>
      </c>
      <c r="BC79" s="3" t="s">
        <v>122</v>
      </c>
      <c r="BD79" t="s">
        <v>4</v>
      </c>
      <c r="BE79" s="3" t="s">
        <v>122</v>
      </c>
      <c r="BF79" s="3" t="s">
        <v>122</v>
      </c>
      <c r="BG79" s="3" t="s">
        <v>122</v>
      </c>
      <c r="BH79" s="3" t="s">
        <v>122</v>
      </c>
      <c r="BI79" s="3" t="s">
        <v>122</v>
      </c>
      <c r="BJ79" s="3" t="s">
        <v>122</v>
      </c>
      <c r="BK79" s="3" t="s">
        <v>122</v>
      </c>
      <c r="BL79" s="3" t="s">
        <v>122</v>
      </c>
      <c r="BM79" s="3" t="s">
        <v>122</v>
      </c>
      <c r="BN79" s="3" t="s">
        <v>122</v>
      </c>
      <c r="BO79" s="3" t="s">
        <v>122</v>
      </c>
      <c r="BP79" s="3" t="s">
        <v>122</v>
      </c>
      <c r="BQ79" s="3" t="s">
        <v>122</v>
      </c>
      <c r="BR79" s="3" t="s">
        <v>122</v>
      </c>
      <c r="BS79" s="3" t="s">
        <v>122</v>
      </c>
      <c r="BT79" s="3" t="s">
        <v>122</v>
      </c>
      <c r="BU79" s="3" t="s">
        <v>122</v>
      </c>
      <c r="BV79" s="3" t="s">
        <v>122</v>
      </c>
      <c r="BW79" s="3" t="s">
        <v>122</v>
      </c>
      <c r="BX79" s="3" t="s">
        <v>122</v>
      </c>
      <c r="BY79" s="3" t="s">
        <v>122</v>
      </c>
      <c r="BZ79" s="3" t="s">
        <v>122</v>
      </c>
      <c r="CA79" s="3" t="s">
        <v>122</v>
      </c>
      <c r="CB79" s="3" t="s">
        <v>122</v>
      </c>
      <c r="CC79" s="3" t="s">
        <v>122</v>
      </c>
      <c r="CD79" s="3" t="s">
        <v>122</v>
      </c>
      <c r="CE79" s="3" t="s">
        <v>122</v>
      </c>
      <c r="CF79" s="3" t="s">
        <v>122</v>
      </c>
      <c r="CG79" s="3" t="s">
        <v>122</v>
      </c>
      <c r="CH79" s="3" t="s">
        <v>122</v>
      </c>
      <c r="CI79" s="3" t="s">
        <v>122</v>
      </c>
      <c r="CJ79" s="3" t="s">
        <v>122</v>
      </c>
      <c r="CK79" s="3" t="s">
        <v>122</v>
      </c>
      <c r="CL79" t="s">
        <v>4</v>
      </c>
      <c r="CM79" t="s">
        <v>123</v>
      </c>
      <c r="CP79" t="s">
        <v>88</v>
      </c>
      <c r="CQ79" t="s">
        <v>88</v>
      </c>
      <c r="CR79" t="s">
        <v>88</v>
      </c>
      <c r="CS79" t="s">
        <v>88</v>
      </c>
      <c r="CT79" t="s">
        <v>88</v>
      </c>
      <c r="CU79" t="s">
        <v>88</v>
      </c>
      <c r="CV79" t="s">
        <v>88</v>
      </c>
    </row>
    <row r="80" spans="1:100">
      <c r="A80" s="3" t="s">
        <v>124</v>
      </c>
      <c r="B80" s="4" t="s">
        <v>125</v>
      </c>
      <c r="C80">
        <v>29.257571390878699</v>
      </c>
      <c r="D80">
        <v>5.97594475904737</v>
      </c>
      <c r="E80">
        <v>2.3057274105383398</v>
      </c>
      <c r="F80">
        <v>5.8475912002939702E-2</v>
      </c>
      <c r="G80" t="s">
        <v>4</v>
      </c>
      <c r="H80">
        <v>29.257571390878699</v>
      </c>
      <c r="I80">
        <v>0.337017752855924</v>
      </c>
      <c r="J80">
        <v>5.8564995511564604</v>
      </c>
      <c r="K80">
        <v>4.6306869466474301E-4</v>
      </c>
      <c r="L80" t="s">
        <v>4</v>
      </c>
      <c r="M80">
        <v>5.97594475904737</v>
      </c>
      <c r="N80">
        <v>0.337017752855924</v>
      </c>
      <c r="O80">
        <v>3.5507721406181099</v>
      </c>
      <c r="P80">
        <v>4.2714991558675197E-2</v>
      </c>
      <c r="Q80" t="s">
        <v>4</v>
      </c>
      <c r="R80" s="4" t="s">
        <v>87</v>
      </c>
      <c r="S80" t="s">
        <v>4</v>
      </c>
      <c r="X80" t="s">
        <v>4</v>
      </c>
      <c r="AB80" t="s">
        <v>4</v>
      </c>
      <c r="AC80" s="3" t="s">
        <v>93</v>
      </c>
      <c r="AD80" t="s">
        <v>4</v>
      </c>
      <c r="AE80" s="4" t="s">
        <v>107</v>
      </c>
      <c r="AZ80" t="s">
        <v>4</v>
      </c>
      <c r="BA80" s="3" t="s">
        <v>122</v>
      </c>
      <c r="BB80" s="3" t="s">
        <v>122</v>
      </c>
      <c r="BC80" s="3" t="s">
        <v>122</v>
      </c>
      <c r="BD80" t="s">
        <v>4</v>
      </c>
      <c r="BE80" s="3" t="s">
        <v>122</v>
      </c>
      <c r="BF80" s="3" t="s">
        <v>122</v>
      </c>
      <c r="BG80" s="3" t="s">
        <v>122</v>
      </c>
      <c r="BH80" s="3" t="s">
        <v>122</v>
      </c>
      <c r="BI80" s="3" t="s">
        <v>122</v>
      </c>
      <c r="BJ80" s="3" t="s">
        <v>122</v>
      </c>
      <c r="BK80" s="3" t="s">
        <v>122</v>
      </c>
      <c r="BL80" s="3" t="s">
        <v>122</v>
      </c>
      <c r="BM80" s="3" t="s">
        <v>122</v>
      </c>
      <c r="BN80" s="3" t="s">
        <v>122</v>
      </c>
      <c r="BO80" s="3" t="s">
        <v>122</v>
      </c>
      <c r="BP80" s="3" t="s">
        <v>122</v>
      </c>
      <c r="BQ80" s="3" t="s">
        <v>122</v>
      </c>
      <c r="BR80" s="3" t="s">
        <v>122</v>
      </c>
      <c r="BS80" s="3" t="s">
        <v>122</v>
      </c>
      <c r="BT80" s="3" t="s">
        <v>122</v>
      </c>
      <c r="BU80" s="3" t="s">
        <v>122</v>
      </c>
      <c r="BV80" s="3" t="s">
        <v>122</v>
      </c>
      <c r="BW80" s="3" t="s">
        <v>122</v>
      </c>
      <c r="BX80" s="3" t="s">
        <v>122</v>
      </c>
      <c r="BY80" s="3" t="s">
        <v>122</v>
      </c>
      <c r="BZ80" s="3" t="s">
        <v>122</v>
      </c>
      <c r="CA80" s="3" t="s">
        <v>122</v>
      </c>
      <c r="CB80" s="3" t="s">
        <v>122</v>
      </c>
      <c r="CC80" s="3" t="s">
        <v>122</v>
      </c>
      <c r="CD80" s="3" t="s">
        <v>122</v>
      </c>
      <c r="CE80" s="3" t="s">
        <v>122</v>
      </c>
      <c r="CF80" s="3" t="s">
        <v>122</v>
      </c>
      <c r="CG80" s="3" t="s">
        <v>122</v>
      </c>
      <c r="CH80" s="3" t="s">
        <v>122</v>
      </c>
      <c r="CI80" s="3" t="s">
        <v>122</v>
      </c>
      <c r="CJ80" s="3" t="s">
        <v>122</v>
      </c>
      <c r="CK80" s="3" t="s">
        <v>122</v>
      </c>
      <c r="CL80" t="s">
        <v>4</v>
      </c>
      <c r="CM80" t="s">
        <v>123</v>
      </c>
      <c r="CP80" t="s">
        <v>88</v>
      </c>
      <c r="CQ80" t="s">
        <v>88</v>
      </c>
      <c r="CR80" t="s">
        <v>88</v>
      </c>
      <c r="CS80" t="s">
        <v>89</v>
      </c>
      <c r="CT80" s="6" t="s">
        <v>90</v>
      </c>
      <c r="CU80" t="s">
        <v>91</v>
      </c>
      <c r="CV80" t="s">
        <v>88</v>
      </c>
    </row>
    <row r="81" spans="1:100">
      <c r="A81" s="3" t="s">
        <v>180</v>
      </c>
      <c r="B81" s="4" t="s">
        <v>181</v>
      </c>
      <c r="C81">
        <v>15.9936141200967</v>
      </c>
      <c r="D81">
        <v>25.588046483342399</v>
      </c>
      <c r="E81">
        <f>0.677720018114583</f>
        <v>0.67772001811458304</v>
      </c>
      <c r="F81">
        <v>0.41957142949499499</v>
      </c>
      <c r="G81" t="s">
        <v>4</v>
      </c>
      <c r="H81">
        <v>15.9936141200967</v>
      </c>
      <c r="I81">
        <v>6.0516743016807704</v>
      </c>
      <c r="J81">
        <v>1.36739259215317</v>
      </c>
      <c r="K81">
        <v>0.12508157680256601</v>
      </c>
      <c r="L81" t="s">
        <v>4</v>
      </c>
      <c r="M81">
        <v>25.588046483342399</v>
      </c>
      <c r="N81">
        <v>6.0516743016807704</v>
      </c>
      <c r="O81">
        <v>2.0451126102677599</v>
      </c>
      <c r="P81">
        <v>1.7071368961755599E-2</v>
      </c>
      <c r="Q81" t="s">
        <v>4</v>
      </c>
      <c r="R81" s="4" t="s">
        <v>87</v>
      </c>
      <c r="S81" t="s">
        <v>4</v>
      </c>
      <c r="X81" t="s">
        <v>4</v>
      </c>
      <c r="AB81" t="s">
        <v>4</v>
      </c>
      <c r="AC81" s="3" t="s">
        <v>93</v>
      </c>
      <c r="AD81" t="s">
        <v>4</v>
      </c>
      <c r="AE81" t="s">
        <v>129</v>
      </c>
      <c r="AF81" t="s">
        <v>182</v>
      </c>
      <c r="AG81" t="s">
        <v>183</v>
      </c>
      <c r="AH81" t="s">
        <v>85</v>
      </c>
      <c r="AL81" t="s">
        <v>118</v>
      </c>
      <c r="AQ81" t="s">
        <v>105</v>
      </c>
      <c r="AU81" t="s">
        <v>85</v>
      </c>
      <c r="AV81" t="s">
        <v>119</v>
      </c>
      <c r="AW81" t="s">
        <v>86</v>
      </c>
      <c r="AX81" t="s">
        <v>97</v>
      </c>
      <c r="AY81" t="s">
        <v>112</v>
      </c>
      <c r="AZ81" t="s">
        <v>4</v>
      </c>
      <c r="BA81" s="3" t="s">
        <v>122</v>
      </c>
      <c r="BB81" s="3" t="s">
        <v>122</v>
      </c>
      <c r="BC81" s="3" t="s">
        <v>122</v>
      </c>
      <c r="BD81" t="s">
        <v>4</v>
      </c>
      <c r="BE81" s="3" t="s">
        <v>122</v>
      </c>
      <c r="BF81" s="3" t="s">
        <v>122</v>
      </c>
      <c r="BG81" s="3" t="s">
        <v>122</v>
      </c>
      <c r="BH81" s="3" t="s">
        <v>122</v>
      </c>
      <c r="BI81" s="3" t="s">
        <v>122</v>
      </c>
      <c r="BJ81" s="3" t="s">
        <v>122</v>
      </c>
      <c r="BK81" s="3" t="s">
        <v>122</v>
      </c>
      <c r="BL81" s="3" t="s">
        <v>122</v>
      </c>
      <c r="BM81" s="3" t="s">
        <v>122</v>
      </c>
      <c r="BN81" s="3" t="s">
        <v>122</v>
      </c>
      <c r="BO81" s="3" t="s">
        <v>122</v>
      </c>
      <c r="BP81" s="3" t="s">
        <v>122</v>
      </c>
      <c r="BQ81" s="3" t="s">
        <v>122</v>
      </c>
      <c r="BR81" s="3" t="s">
        <v>122</v>
      </c>
      <c r="BS81" s="3" t="s">
        <v>122</v>
      </c>
      <c r="BT81" s="3" t="s">
        <v>122</v>
      </c>
      <c r="BU81" s="3" t="s">
        <v>122</v>
      </c>
      <c r="BV81" s="3" t="s">
        <v>122</v>
      </c>
      <c r="BW81" s="3" t="s">
        <v>122</v>
      </c>
      <c r="BX81" s="3" t="s">
        <v>122</v>
      </c>
      <c r="BY81" s="3" t="s">
        <v>122</v>
      </c>
      <c r="BZ81" s="3" t="s">
        <v>122</v>
      </c>
      <c r="CA81" s="3" t="s">
        <v>122</v>
      </c>
      <c r="CB81" s="3" t="s">
        <v>122</v>
      </c>
      <c r="CC81" s="3" t="s">
        <v>122</v>
      </c>
      <c r="CD81" s="3" t="s">
        <v>122</v>
      </c>
      <c r="CE81" s="3" t="s">
        <v>122</v>
      </c>
      <c r="CF81" s="3" t="s">
        <v>122</v>
      </c>
      <c r="CG81" s="3" t="s">
        <v>122</v>
      </c>
      <c r="CH81" s="3" t="s">
        <v>122</v>
      </c>
      <c r="CI81" s="3" t="s">
        <v>122</v>
      </c>
      <c r="CJ81" s="3" t="s">
        <v>122</v>
      </c>
      <c r="CK81" s="3" t="s">
        <v>122</v>
      </c>
      <c r="CL81" t="s">
        <v>4</v>
      </c>
      <c r="CM81" t="s">
        <v>123</v>
      </c>
      <c r="CP81" t="s">
        <v>88</v>
      </c>
      <c r="CQ81" t="s">
        <v>88</v>
      </c>
      <c r="CR81" t="s">
        <v>88</v>
      </c>
      <c r="CS81" t="s">
        <v>88</v>
      </c>
      <c r="CT81" s="6" t="s">
        <v>90</v>
      </c>
      <c r="CU81" s="6" t="s">
        <v>91</v>
      </c>
      <c r="CV81" t="s">
        <v>88</v>
      </c>
    </row>
  </sheetData>
  <sortState xmlns:xlrd2="http://schemas.microsoft.com/office/spreadsheetml/2017/richdata2" ref="A66:CV81">
    <sortCondition ref="BF66:BF81"/>
  </sortState>
  <conditionalFormatting sqref="E2:E81 J2:J81 O2:O81">
    <cfRule type="cellIs" dxfId="2" priority="3" operator="lessThan">
      <formula>-2</formula>
    </cfRule>
    <cfRule type="cellIs" dxfId="1" priority="4" operator="greaterThan">
      <formula>2</formula>
    </cfRule>
  </conditionalFormatting>
  <conditionalFormatting sqref="F2:F81 K2:K81 P2:P81">
    <cfRule type="cellIs" dxfId="0" priority="2" operator="lessThan">
      <formula>0.01</formula>
    </cfRule>
  </conditionalFormatting>
  <conditionalFormatting sqref="M2:N81 H2:I81 C2:D8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2:CJ9 BG11:CJ81 BG10:BV10 BX10:CJ10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Bmalayi_RNAseq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2020-04-25T19:41:50Z</dcterms:created>
  <dcterms:modified xsi:type="dcterms:W3CDTF">2020-06-17T16:07:42Z</dcterms:modified>
</cp:coreProperties>
</file>