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25600" windowHeight="16060"/>
  </bookViews>
  <sheets>
    <sheet name="Data S2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9" l="1"/>
  <c r="B13" i="9"/>
  <c r="B14" i="9"/>
  <c r="B21" i="9"/>
  <c r="AE8" i="9"/>
  <c r="AE6" i="9"/>
  <c r="AE5" i="9"/>
  <c r="AE4" i="9"/>
  <c r="AE9" i="9"/>
  <c r="AE14" i="9"/>
  <c r="AE13" i="9"/>
  <c r="AE12" i="9"/>
  <c r="AE11" i="9"/>
  <c r="AE10" i="9"/>
  <c r="B28" i="9"/>
  <c r="B30" i="9"/>
  <c r="B32" i="9"/>
  <c r="B34" i="9"/>
  <c r="B36" i="9"/>
  <c r="B44" i="9"/>
  <c r="B24" i="9"/>
  <c r="B20" i="9"/>
  <c r="B19" i="9"/>
  <c r="B15" i="9"/>
</calcChain>
</file>

<file path=xl/sharedStrings.xml><?xml version="1.0" encoding="utf-8"?>
<sst xmlns="http://schemas.openxmlformats.org/spreadsheetml/2006/main" count="183" uniqueCount="106">
  <si>
    <t>RSD (%)</t>
  </si>
  <si>
    <t>BHVO-2</t>
  </si>
  <si>
    <t>C16</t>
  </si>
  <si>
    <t>P10</t>
  </si>
  <si>
    <t>C4</t>
  </si>
  <si>
    <t>C18</t>
  </si>
  <si>
    <t>P3</t>
  </si>
  <si>
    <t>N12</t>
  </si>
  <si>
    <t>C2</t>
  </si>
  <si>
    <t>C7</t>
  </si>
  <si>
    <t>C11</t>
  </si>
  <si>
    <t>RSD (%)</t>
    <phoneticPr fontId="18" type="noConversion"/>
  </si>
  <si>
    <t>Sample</t>
    <phoneticPr fontId="18" type="noConversion"/>
  </si>
  <si>
    <t>Literature</t>
    <phoneticPr fontId="18" type="noConversion"/>
  </si>
  <si>
    <t>D6</t>
    <phoneticPr fontId="18" type="noConversion"/>
  </si>
  <si>
    <t>ICPMS</t>
    <phoneticPr fontId="18" type="noConversion"/>
  </si>
  <si>
    <t>Literature</t>
    <phoneticPr fontId="18" type="noConversion"/>
  </si>
  <si>
    <t>BHVO-2_01</t>
    <phoneticPr fontId="18" type="noConversion"/>
  </si>
  <si>
    <t>BHVO-2_02</t>
    <phoneticPr fontId="18" type="noConversion"/>
  </si>
  <si>
    <t>BHVO-2_03</t>
    <phoneticPr fontId="18" type="noConversion"/>
  </si>
  <si>
    <t>BHVO-2G</t>
    <phoneticPr fontId="18" type="noConversion"/>
  </si>
  <si>
    <t>SEM+ICPMS</t>
    <phoneticPr fontId="18" type="noConversion"/>
  </si>
  <si>
    <t>P10A</t>
    <phoneticPr fontId="18" type="noConversion"/>
  </si>
  <si>
    <t>P10B</t>
    <phoneticPr fontId="18" type="noConversion"/>
  </si>
  <si>
    <t>C3</t>
    <phoneticPr fontId="18" type="noConversion"/>
  </si>
  <si>
    <t>LA-ICPMS</t>
    <phoneticPr fontId="18" type="noConversion"/>
  </si>
  <si>
    <t>C18-Py</t>
    <phoneticPr fontId="18" type="noConversion"/>
  </si>
  <si>
    <t>C18</t>
    <phoneticPr fontId="18" type="noConversion"/>
  </si>
  <si>
    <t>C27</t>
    <phoneticPr fontId="18" type="noConversion"/>
  </si>
  <si>
    <t>C11</t>
    <phoneticPr fontId="18" type="noConversion"/>
  </si>
  <si>
    <t>C11-Mgt</t>
    <phoneticPr fontId="18" type="noConversion"/>
  </si>
  <si>
    <t>C7</t>
    <phoneticPr fontId="18" type="noConversion"/>
  </si>
  <si>
    <t>C16</t>
    <phoneticPr fontId="18" type="noConversion"/>
  </si>
  <si>
    <t>C3</t>
    <phoneticPr fontId="18" type="noConversion"/>
  </si>
  <si>
    <t>BHVO-2G</t>
    <phoneticPr fontId="18" type="noConversion"/>
  </si>
  <si>
    <t>LA-ICPMS</t>
    <phoneticPr fontId="18" type="noConversion"/>
  </si>
  <si>
    <t>C21</t>
    <phoneticPr fontId="18" type="noConversion"/>
  </si>
  <si>
    <t>SEM</t>
    <phoneticPr fontId="18" type="noConversion"/>
  </si>
  <si>
    <t>Method</t>
    <phoneticPr fontId="18" type="noConversion"/>
  </si>
  <si>
    <t>MnO (wt%)</t>
    <phoneticPr fontId="18" type="noConversion"/>
  </si>
  <si>
    <t>Mg (ppm)</t>
    <phoneticPr fontId="18" type="noConversion"/>
  </si>
  <si>
    <t>Fe (afu)</t>
    <phoneticPr fontId="18" type="noConversion"/>
  </si>
  <si>
    <t>Mn (afu)</t>
    <phoneticPr fontId="18" type="noConversion"/>
  </si>
  <si>
    <t>Total (wt%)</t>
    <phoneticPr fontId="18" type="noConversion"/>
  </si>
  <si>
    <t>CaO (wt%)</t>
    <phoneticPr fontId="18" type="noConversion"/>
  </si>
  <si>
    <r>
      <t>Na</t>
    </r>
    <r>
      <rPr>
        <vertAlign val="subscript"/>
        <sz val="11"/>
        <rFont val="Helvetica"/>
      </rPr>
      <t>2</t>
    </r>
    <r>
      <rPr>
        <sz val="11"/>
        <rFont val="Helvetica"/>
      </rPr>
      <t>O (wt%)</t>
    </r>
    <phoneticPr fontId="18" type="noConversion"/>
  </si>
  <si>
    <r>
      <t>MgO-SEM</t>
    </r>
    <r>
      <rPr>
        <vertAlign val="superscript"/>
        <sz val="11"/>
        <rFont val="Helvetica"/>
      </rPr>
      <t xml:space="preserve">a </t>
    </r>
    <r>
      <rPr>
        <sz val="11"/>
        <rFont val="Helvetica"/>
      </rPr>
      <t>(wt%)</t>
    </r>
    <phoneticPr fontId="18" type="noConversion"/>
  </si>
  <si>
    <r>
      <t>Al</t>
    </r>
    <r>
      <rPr>
        <vertAlign val="subscript"/>
        <sz val="11"/>
        <rFont val="Helvetica"/>
      </rPr>
      <t>2</t>
    </r>
    <r>
      <rPr>
        <sz val="11"/>
        <rFont val="Helvetica"/>
      </rPr>
      <t>O</t>
    </r>
    <r>
      <rPr>
        <vertAlign val="subscript"/>
        <sz val="11"/>
        <rFont val="Helvetica"/>
      </rPr>
      <t>3</t>
    </r>
    <r>
      <rPr>
        <sz val="11"/>
        <rFont val="Helvetica"/>
      </rPr>
      <t xml:space="preserve"> (wt%)</t>
    </r>
    <phoneticPr fontId="18" type="noConversion"/>
  </si>
  <si>
    <r>
      <t>SiO</t>
    </r>
    <r>
      <rPr>
        <vertAlign val="subscript"/>
        <sz val="11"/>
        <rFont val="Helvetica"/>
      </rPr>
      <t>2</t>
    </r>
    <r>
      <rPr>
        <sz val="11"/>
        <rFont val="Helvetica"/>
      </rPr>
      <t>-SEM</t>
    </r>
    <r>
      <rPr>
        <vertAlign val="superscript"/>
        <sz val="11"/>
        <rFont val="Helvetica"/>
      </rPr>
      <t>a</t>
    </r>
    <r>
      <rPr>
        <sz val="11"/>
        <rFont val="Helvetica"/>
      </rPr>
      <t xml:space="preserve"> (wt%)</t>
    </r>
    <phoneticPr fontId="18" type="noConversion"/>
  </si>
  <si>
    <r>
      <t>P</t>
    </r>
    <r>
      <rPr>
        <vertAlign val="subscript"/>
        <sz val="11"/>
        <rFont val="Helvetica"/>
      </rPr>
      <t>2</t>
    </r>
    <r>
      <rPr>
        <sz val="11"/>
        <rFont val="Helvetica"/>
      </rPr>
      <t>O</t>
    </r>
    <r>
      <rPr>
        <vertAlign val="subscript"/>
        <sz val="11"/>
        <rFont val="Helvetica"/>
      </rPr>
      <t>5</t>
    </r>
    <r>
      <rPr>
        <sz val="11"/>
        <rFont val="Helvetica"/>
      </rPr>
      <t xml:space="preserve"> (wt%)</t>
    </r>
    <phoneticPr fontId="18" type="noConversion"/>
  </si>
  <si>
    <r>
      <t>K</t>
    </r>
    <r>
      <rPr>
        <vertAlign val="subscript"/>
        <sz val="11"/>
        <rFont val="Helvetica"/>
      </rPr>
      <t>2</t>
    </r>
    <r>
      <rPr>
        <sz val="11"/>
        <rFont val="Helvetica"/>
      </rPr>
      <t>O (wt%)</t>
    </r>
    <phoneticPr fontId="18" type="noConversion"/>
  </si>
  <si>
    <r>
      <t>TiO</t>
    </r>
    <r>
      <rPr>
        <vertAlign val="subscript"/>
        <sz val="11"/>
        <rFont val="Helvetica"/>
      </rPr>
      <t>2</t>
    </r>
    <r>
      <rPr>
        <sz val="11"/>
        <rFont val="Helvetica"/>
      </rPr>
      <t xml:space="preserve"> (wt%)</t>
    </r>
    <phoneticPr fontId="18" type="noConversion"/>
  </si>
  <si>
    <r>
      <t>Cr</t>
    </r>
    <r>
      <rPr>
        <vertAlign val="subscript"/>
        <sz val="11"/>
        <rFont val="Helvetica"/>
      </rPr>
      <t>2</t>
    </r>
    <r>
      <rPr>
        <sz val="11"/>
        <rFont val="Helvetica"/>
      </rPr>
      <t>O</t>
    </r>
    <r>
      <rPr>
        <vertAlign val="subscript"/>
        <sz val="11"/>
        <rFont val="Helvetica"/>
      </rPr>
      <t>3</t>
    </r>
    <r>
      <rPr>
        <sz val="11"/>
        <rFont val="Helvetica"/>
      </rPr>
      <t xml:space="preserve"> (wt%)</t>
    </r>
    <phoneticPr fontId="18" type="noConversion"/>
  </si>
  <si>
    <r>
      <t>FeOtot</t>
    </r>
    <r>
      <rPr>
        <vertAlign val="superscript"/>
        <sz val="11"/>
        <rFont val="Helvetica"/>
      </rPr>
      <t>b</t>
    </r>
    <r>
      <rPr>
        <sz val="11"/>
        <rFont val="Helvetica"/>
      </rPr>
      <t xml:space="preserve"> (wt%)</t>
    </r>
    <phoneticPr fontId="18" type="noConversion"/>
  </si>
  <si>
    <r>
      <t>Mg#</t>
    </r>
    <r>
      <rPr>
        <vertAlign val="superscript"/>
        <sz val="11"/>
        <rFont val="Helvetica"/>
      </rPr>
      <t>c</t>
    </r>
    <phoneticPr fontId="18" type="noConversion"/>
  </si>
  <si>
    <r>
      <t>Na</t>
    </r>
    <r>
      <rPr>
        <vertAlign val="subscript"/>
        <sz val="11"/>
        <rFont val="Helvetica"/>
      </rPr>
      <t>2</t>
    </r>
    <r>
      <rPr>
        <sz val="11"/>
        <rFont val="Helvetica"/>
      </rPr>
      <t>O+K</t>
    </r>
    <r>
      <rPr>
        <vertAlign val="subscript"/>
        <sz val="11"/>
        <rFont val="Helvetica"/>
      </rPr>
      <t>2</t>
    </r>
    <r>
      <rPr>
        <sz val="11"/>
        <rFont val="Helvetica"/>
      </rPr>
      <t>O (wt%)</t>
    </r>
    <phoneticPr fontId="18" type="noConversion"/>
  </si>
  <si>
    <r>
      <t>(La/Sm)</t>
    </r>
    <r>
      <rPr>
        <vertAlign val="subscript"/>
        <sz val="11"/>
        <rFont val="Helvetica"/>
      </rPr>
      <t>N</t>
    </r>
    <r>
      <rPr>
        <vertAlign val="superscript"/>
        <sz val="11"/>
        <rFont val="Helvetica"/>
      </rPr>
      <t>d</t>
    </r>
    <phoneticPr fontId="18" type="noConversion"/>
  </si>
  <si>
    <r>
      <rPr>
        <vertAlign val="superscript"/>
        <sz val="12"/>
        <rFont val="Helvetica"/>
      </rPr>
      <t>a</t>
    </r>
    <r>
      <rPr>
        <sz val="12"/>
        <rFont val="Helvetica"/>
      </rPr>
      <t>MgO and SiO</t>
    </r>
    <r>
      <rPr>
        <vertAlign val="subscript"/>
        <sz val="12"/>
        <rFont val="Helvetica"/>
      </rPr>
      <t>2</t>
    </r>
    <r>
      <rPr>
        <sz val="12"/>
        <rFont val="Helvetica"/>
      </rPr>
      <t xml:space="preserve"> contents of the NWA7533 igneous clasts are from chemical mapping by SEM, while the contents or concentrations of other elements are from either Q-ICP-MS by solution method or HR-ICP-MS by laser ablation. Note that the MgO content of clast P3 has been asigned to be 18.00 wt%.</t>
    </r>
    <phoneticPr fontId="18" type="noConversion"/>
  </si>
  <si>
    <r>
      <rPr>
        <vertAlign val="superscript"/>
        <sz val="12"/>
        <rFont val="Helvetica"/>
      </rPr>
      <t>b</t>
    </r>
    <r>
      <rPr>
        <sz val="12"/>
        <rFont val="Helvetica"/>
      </rPr>
      <t>FeOtot − total FeO content.</t>
    </r>
    <phoneticPr fontId="18" type="noConversion"/>
  </si>
  <si>
    <r>
      <rPr>
        <vertAlign val="superscript"/>
        <sz val="12"/>
        <rFont val="Helvetica"/>
      </rPr>
      <t>c</t>
    </r>
    <r>
      <rPr>
        <sz val="12"/>
        <rFont val="Helvetica"/>
      </rPr>
      <t>Mg# = 100 × molar Mg/(Mg + Fe).</t>
    </r>
    <phoneticPr fontId="18" type="noConversion"/>
  </si>
  <si>
    <t>Mg</t>
    <phoneticPr fontId="18" type="noConversion"/>
  </si>
  <si>
    <t>Al</t>
    <phoneticPr fontId="18" type="noConversion"/>
  </si>
  <si>
    <t>P</t>
    <phoneticPr fontId="18" type="noConversion"/>
  </si>
  <si>
    <t>Na</t>
    <phoneticPr fontId="18" type="noConversion"/>
  </si>
  <si>
    <t>K</t>
    <phoneticPr fontId="18" type="noConversion"/>
  </si>
  <si>
    <t>Ca</t>
    <phoneticPr fontId="18" type="noConversion"/>
  </si>
  <si>
    <t>Ti</t>
    <phoneticPr fontId="18" type="noConversion"/>
  </si>
  <si>
    <t>V</t>
    <phoneticPr fontId="18" type="noConversion"/>
  </si>
  <si>
    <t>Cr</t>
    <phoneticPr fontId="18" type="noConversion"/>
  </si>
  <si>
    <t>Mn</t>
    <phoneticPr fontId="18" type="noConversion"/>
  </si>
  <si>
    <t>Fe</t>
    <phoneticPr fontId="18" type="noConversion"/>
  </si>
  <si>
    <t>Co</t>
    <phoneticPr fontId="18" type="noConversion"/>
  </si>
  <si>
    <t>Ni</t>
    <phoneticPr fontId="18" type="noConversion"/>
  </si>
  <si>
    <t>Ga</t>
    <phoneticPr fontId="18" type="noConversion"/>
  </si>
  <si>
    <t>Rb</t>
    <phoneticPr fontId="18" type="noConversion"/>
  </si>
  <si>
    <t>Sr</t>
    <phoneticPr fontId="18" type="noConversion"/>
  </si>
  <si>
    <t>Y</t>
    <phoneticPr fontId="18" type="noConversion"/>
  </si>
  <si>
    <t>Zr</t>
    <phoneticPr fontId="18" type="noConversion"/>
  </si>
  <si>
    <t>Nb</t>
    <phoneticPr fontId="18" type="noConversion"/>
  </si>
  <si>
    <t>Ba</t>
    <phoneticPr fontId="18" type="noConversion"/>
  </si>
  <si>
    <t>La</t>
    <phoneticPr fontId="18" type="noConversion"/>
  </si>
  <si>
    <t>Ce</t>
    <phoneticPr fontId="18" type="noConversion"/>
  </si>
  <si>
    <t>Pr</t>
    <phoneticPr fontId="18" type="noConversion"/>
  </si>
  <si>
    <t>Nd</t>
    <phoneticPr fontId="18" type="noConversion"/>
  </si>
  <si>
    <t>Sm</t>
    <phoneticPr fontId="18" type="noConversion"/>
  </si>
  <si>
    <t>Eu</t>
    <phoneticPr fontId="18" type="noConversion"/>
  </si>
  <si>
    <t>RSD (%)</t>
    <phoneticPr fontId="18" type="noConversion"/>
  </si>
  <si>
    <t>Gd</t>
    <phoneticPr fontId="18" type="noConversion"/>
  </si>
  <si>
    <t>Tb</t>
    <phoneticPr fontId="18" type="noConversion"/>
  </si>
  <si>
    <t>Dy</t>
    <phoneticPr fontId="18" type="noConversion"/>
  </si>
  <si>
    <t>Ho</t>
    <phoneticPr fontId="18" type="noConversion"/>
  </si>
  <si>
    <t>Er</t>
    <phoneticPr fontId="18" type="noConversion"/>
  </si>
  <si>
    <t>Tm</t>
    <phoneticPr fontId="18" type="noConversion"/>
  </si>
  <si>
    <t>Yb</t>
    <phoneticPr fontId="18" type="noConversion"/>
  </si>
  <si>
    <t>Lu</t>
    <phoneticPr fontId="18" type="noConversion"/>
  </si>
  <si>
    <t>Hf</t>
    <phoneticPr fontId="18" type="noConversion"/>
  </si>
  <si>
    <t>Ta</t>
    <phoneticPr fontId="18" type="noConversion"/>
  </si>
  <si>
    <t>Th</t>
    <phoneticPr fontId="18" type="noConversion"/>
  </si>
  <si>
    <t>U</t>
    <phoneticPr fontId="18" type="noConversion"/>
  </si>
  <si>
    <r>
      <t>Normalisation onto Mg</t>
    </r>
    <r>
      <rPr>
        <vertAlign val="superscript"/>
        <sz val="11"/>
        <rFont val="Helvetica"/>
      </rPr>
      <t>e</t>
    </r>
    <r>
      <rPr>
        <sz val="11"/>
        <rFont val="Helvetica"/>
      </rPr>
      <t xml:space="preserve"> (ppm)</t>
    </r>
    <phoneticPr fontId="18" type="noConversion"/>
  </si>
  <si>
    <r>
      <rPr>
        <vertAlign val="superscript"/>
        <sz val="12"/>
        <rFont val="Helvetica"/>
      </rPr>
      <t>e</t>
    </r>
    <r>
      <rPr>
        <sz val="12"/>
        <rFont val="Helvetica"/>
      </rPr>
      <t>Mg concentrations obtained from chemical mapping by SEM have been used as the internal normalisation standards to calculate the concentrations of other elements in the NWA 7533 igneous clasts.</t>
    </r>
    <phoneticPr fontId="18" type="noConversion"/>
  </si>
  <si>
    <r>
      <t>C27</t>
    </r>
    <r>
      <rPr>
        <b/>
        <vertAlign val="superscript"/>
        <sz val="11"/>
        <color theme="1"/>
        <rFont val="Helvetica"/>
      </rPr>
      <t>f</t>
    </r>
    <phoneticPr fontId="18" type="noConversion"/>
  </si>
  <si>
    <t>Data S2 Major and trace element compositions of the clasts from NWA 7533 meteorite.</t>
    <phoneticPr fontId="18" type="noConversion"/>
  </si>
  <si>
    <r>
      <rPr>
        <vertAlign val="superscript"/>
        <sz val="12"/>
        <rFont val="Helvetica"/>
      </rPr>
      <t>d</t>
    </r>
    <r>
      <rPr>
        <sz val="12"/>
        <rFont val="Helvetica"/>
      </rPr>
      <t>'N' represents a normalisation onto the CI chondrite values from McDonough and Sun (</t>
    </r>
    <r>
      <rPr>
        <i/>
        <sz val="12"/>
        <rFont val="Helvetica"/>
      </rPr>
      <t>39</t>
    </r>
    <r>
      <rPr>
        <sz val="12"/>
        <rFont val="Helvetica"/>
      </rPr>
      <t xml:space="preserve">). </t>
    </r>
    <phoneticPr fontId="18" type="noConversion"/>
  </si>
  <si>
    <t>Gao  et al. (2002, Geostandard. Newslett. 26: 181-196)</t>
    <phoneticPr fontId="18" type="noConversion"/>
  </si>
  <si>
    <r>
      <rPr>
        <vertAlign val="superscript"/>
        <sz val="12"/>
        <rFont val="Helvetica"/>
      </rPr>
      <t>f</t>
    </r>
    <r>
      <rPr>
        <sz val="12"/>
        <rFont val="Helvetica"/>
      </rPr>
      <t xml:space="preserve">The chemical data of clast C27 are from Costa et al. (under review). 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</si>
</sst>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0.0"/>
    <numFmt numFmtId="178" formatCode="0.0000"/>
  </numFmts>
  <fonts count="34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1"/>
      <color rgb="FF006100"/>
      <name val="等线"/>
      <family val="2"/>
      <scheme val="minor"/>
    </font>
    <font>
      <sz val="11"/>
      <color rgb="FF9C0006"/>
      <name val="等线"/>
      <family val="2"/>
      <scheme val="minor"/>
    </font>
    <font>
      <sz val="11"/>
      <color rgb="FF9C6500"/>
      <name val="等线"/>
      <family val="2"/>
      <scheme val="minor"/>
    </font>
    <font>
      <sz val="11"/>
      <color rgb="FF3F3F76"/>
      <name val="等线"/>
      <family val="2"/>
      <scheme val="minor"/>
    </font>
    <font>
      <b/>
      <sz val="11"/>
      <color rgb="FF3F3F3F"/>
      <name val="等线"/>
      <family val="2"/>
      <scheme val="minor"/>
    </font>
    <font>
      <b/>
      <sz val="11"/>
      <color rgb="FFFA7D00"/>
      <name val="等线"/>
      <family val="2"/>
      <scheme val="minor"/>
    </font>
    <font>
      <sz val="11"/>
      <color rgb="FFFA7D00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1"/>
      <color rgb="FFFF0000"/>
      <name val="等线"/>
      <family val="2"/>
      <scheme val="minor"/>
    </font>
    <font>
      <i/>
      <sz val="11"/>
      <color rgb="FF7F7F7F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sz val="9"/>
      <name val="等线"/>
      <family val="2"/>
      <scheme val="minor"/>
    </font>
    <font>
      <u/>
      <sz val="11"/>
      <color theme="10"/>
      <name val="等线"/>
      <family val="2"/>
      <scheme val="minor"/>
    </font>
    <font>
      <u/>
      <sz val="11"/>
      <color theme="11"/>
      <name val="等线"/>
      <family val="2"/>
      <scheme val="minor"/>
    </font>
    <font>
      <sz val="12"/>
      <name val="Helvetica"/>
    </font>
    <font>
      <vertAlign val="superscript"/>
      <sz val="12"/>
      <name val="Helvetica"/>
    </font>
    <font>
      <vertAlign val="subscript"/>
      <sz val="12"/>
      <name val="Helvetica"/>
    </font>
    <font>
      <b/>
      <sz val="11"/>
      <color theme="1"/>
      <name val="Helvetica"/>
    </font>
    <font>
      <sz val="11"/>
      <color theme="1"/>
      <name val="Helvetica"/>
    </font>
    <font>
      <b/>
      <sz val="11"/>
      <name val="Helvetica"/>
    </font>
    <font>
      <sz val="11"/>
      <name val="Helvetica"/>
    </font>
    <font>
      <vertAlign val="subscript"/>
      <sz val="11"/>
      <name val="Helvetica"/>
    </font>
    <font>
      <vertAlign val="superscript"/>
      <sz val="11"/>
      <name val="Helvetica"/>
    </font>
    <font>
      <b/>
      <sz val="11"/>
      <color rgb="FFFF0000"/>
      <name val="Helvetica"/>
    </font>
    <font>
      <sz val="11"/>
      <color rgb="FF000000"/>
      <name val="Helvetica"/>
    </font>
    <font>
      <b/>
      <vertAlign val="superscript"/>
      <sz val="11"/>
      <color theme="1"/>
      <name val="Helvetica"/>
    </font>
    <font>
      <i/>
      <sz val="12"/>
      <name val="Helvetica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9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/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7" fontId="25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horizontal="left"/>
    </xf>
    <xf numFmtId="2" fontId="27" fillId="0" borderId="0" xfId="0" applyNumberFormat="1" applyFont="1" applyFill="1" applyBorder="1" applyAlignment="1">
      <alignment horizontal="left" vertical="center"/>
    </xf>
    <xf numFmtId="177" fontId="25" fillId="0" borderId="0" xfId="0" applyNumberFormat="1" applyFont="1" applyFill="1" applyBorder="1" applyAlignment="1">
      <alignment horizontal="left"/>
    </xf>
    <xf numFmtId="177" fontId="27" fillId="0" borderId="0" xfId="0" applyNumberFormat="1" applyFont="1" applyFill="1" applyBorder="1" applyAlignment="1">
      <alignment horizontal="left" vertical="center"/>
    </xf>
    <xf numFmtId="177" fontId="30" fillId="0" borderId="0" xfId="0" applyNumberFormat="1" applyFont="1" applyFill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177" fontId="25" fillId="0" borderId="0" xfId="0" applyNumberFormat="1" applyFont="1" applyBorder="1" applyAlignment="1">
      <alignment horizontal="left" vertical="center"/>
    </xf>
    <xf numFmtId="177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horizontal="left" vertical="center"/>
    </xf>
    <xf numFmtId="176" fontId="25" fillId="0" borderId="0" xfId="0" applyNumberFormat="1" applyFont="1" applyFill="1" applyBorder="1" applyAlignment="1">
      <alignment horizontal="left" vertical="center"/>
    </xf>
    <xf numFmtId="176" fontId="25" fillId="0" borderId="0" xfId="0" applyNumberFormat="1" applyFont="1" applyBorder="1" applyAlignment="1">
      <alignment horizontal="left" vertical="center"/>
    </xf>
    <xf numFmtId="176" fontId="27" fillId="0" borderId="0" xfId="0" applyNumberFormat="1" applyFont="1" applyBorder="1" applyAlignment="1">
      <alignment horizontal="left" vertical="center"/>
    </xf>
    <xf numFmtId="176" fontId="25" fillId="0" borderId="0" xfId="0" applyNumberFormat="1" applyFont="1" applyFill="1" applyBorder="1" applyAlignment="1">
      <alignment horizontal="left"/>
    </xf>
    <xf numFmtId="178" fontId="27" fillId="0" borderId="0" xfId="0" applyNumberFormat="1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" fontId="25" fillId="0" borderId="0" xfId="0" applyNumberFormat="1" applyFont="1" applyFill="1" applyBorder="1" applyAlignment="1">
      <alignment horizontal="left" vertical="center"/>
    </xf>
    <xf numFmtId="1" fontId="25" fillId="0" borderId="0" xfId="0" applyNumberFormat="1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left" vertical="center"/>
    </xf>
    <xf numFmtId="1" fontId="31" fillId="0" borderId="0" xfId="0" applyNumberFormat="1" applyFont="1" applyAlignment="1">
      <alignment horizontal="left" vertical="center"/>
    </xf>
    <xf numFmtId="0" fontId="27" fillId="0" borderId="0" xfId="0" applyFont="1" applyBorder="1" applyAlignment="1">
      <alignment horizontal="left"/>
    </xf>
    <xf numFmtId="177" fontId="30" fillId="0" borderId="0" xfId="0" applyNumberFormat="1" applyFont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  <xf numFmtId="177" fontId="25" fillId="0" borderId="11" xfId="0" applyNumberFormat="1" applyFont="1" applyBorder="1" applyAlignment="1">
      <alignment horizontal="left" vertical="center"/>
    </xf>
    <xf numFmtId="177" fontId="30" fillId="0" borderId="11" xfId="0" applyNumberFormat="1" applyFont="1" applyBorder="1" applyAlignment="1">
      <alignment horizontal="left" vertical="center"/>
    </xf>
    <xf numFmtId="177" fontId="25" fillId="0" borderId="0" xfId="0" applyNumberFormat="1" applyFont="1" applyBorder="1" applyAlignment="1">
      <alignment horizontal="left"/>
    </xf>
  </cellXfs>
  <cellStyles count="916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好" xfId="6" builtinId="26" customBuiltin="1"/>
    <cellStyle name="差" xfId="7" builtinId="27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无色" xfId="8" builtinId="28" customBuiltin="1"/>
    <cellStyle name="普通" xfId="0" builtinId="0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3" builtinId="23" customBuiltin="1"/>
    <cellStyle name="汇总" xfId="17" builtinId="25" customBuiltin="1"/>
    <cellStyle name="注释" xfId="15" builtinId="10" customBuiltin="1"/>
    <cellStyle name="警告文本" xfId="14" builtinId="11" customBuiltin="1"/>
    <cellStyle name="计算" xfId="11" builtinId="22" customBuiltin="1"/>
    <cellStyle name="访问过的超链接" xfId="43" builtinId="9" hidden="1"/>
    <cellStyle name="访问过的超链接" xfId="45" builtinId="9" hidden="1"/>
    <cellStyle name="访问过的超链接" xfId="47" builtinId="9" hidden="1"/>
    <cellStyle name="访问过的超链接" xfId="49" builtinId="9" hidden="1"/>
    <cellStyle name="访问过的超链接" xfId="51" builtinId="9" hidden="1"/>
    <cellStyle name="访问过的超链接" xfId="53" builtinId="9" hidden="1"/>
    <cellStyle name="访问过的超链接" xfId="55" builtinId="9" hidden="1"/>
    <cellStyle name="访问过的超链接" xfId="57" builtinId="9" hidden="1"/>
    <cellStyle name="访问过的超链接" xfId="59" builtinId="9" hidden="1"/>
    <cellStyle name="访问过的超链接" xfId="61" builtinId="9" hidden="1"/>
    <cellStyle name="访问过的超链接" xfId="63" builtinId="9" hidden="1"/>
    <cellStyle name="访问过的超链接" xfId="65" builtinId="9" hidden="1"/>
    <cellStyle name="访问过的超链接" xfId="67" builtinId="9" hidden="1"/>
    <cellStyle name="访问过的超链接" xfId="69" builtinId="9" hidden="1"/>
    <cellStyle name="访问过的超链接" xfId="71" builtinId="9" hidden="1"/>
    <cellStyle name="访问过的超链接" xfId="73" builtinId="9" hidden="1"/>
    <cellStyle name="访问过的超链接" xfId="75" builtinId="9" hidden="1"/>
    <cellStyle name="访问过的超链接" xfId="77" builtinId="9" hidden="1"/>
    <cellStyle name="访问过的超链接" xfId="79" builtinId="9" hidden="1"/>
    <cellStyle name="访问过的超链接" xfId="81" builtinId="9" hidden="1"/>
    <cellStyle name="访问过的超链接" xfId="83" builtinId="9" hidden="1"/>
    <cellStyle name="访问过的超链接" xfId="85" builtinId="9" hidden="1"/>
    <cellStyle name="访问过的超链接" xfId="87" builtinId="9" hidden="1"/>
    <cellStyle name="访问过的超链接" xfId="89" builtinId="9" hidden="1"/>
    <cellStyle name="访问过的超链接" xfId="91" builtinId="9" hidden="1"/>
    <cellStyle name="访问过的超链接" xfId="93" builtinId="9" hidden="1"/>
    <cellStyle name="访问过的超链接" xfId="95" builtinId="9" hidden="1"/>
    <cellStyle name="访问过的超链接" xfId="97" builtinId="9" hidden="1"/>
    <cellStyle name="访问过的超链接" xfId="99" builtinId="9" hidden="1"/>
    <cellStyle name="访问过的超链接" xfId="101" builtinId="9" hidden="1"/>
    <cellStyle name="访问过的超链接" xfId="103" builtinId="9" hidden="1"/>
    <cellStyle name="访问过的超链接" xfId="105" builtinId="9" hidden="1"/>
    <cellStyle name="访问过的超链接" xfId="107" builtinId="9" hidden="1"/>
    <cellStyle name="访问过的超链接" xfId="109" builtinId="9" hidden="1"/>
    <cellStyle name="访问过的超链接" xfId="111" builtinId="9" hidden="1"/>
    <cellStyle name="访问过的超链接" xfId="113" builtinId="9" hidden="1"/>
    <cellStyle name="访问过的超链接" xfId="115" builtinId="9" hidden="1"/>
    <cellStyle name="访问过的超链接" xfId="117" builtinId="9" hidden="1"/>
    <cellStyle name="访问过的超链接" xfId="119" builtinId="9" hidden="1"/>
    <cellStyle name="访问过的超链接" xfId="121" builtinId="9" hidden="1"/>
    <cellStyle name="访问过的超链接" xfId="123" builtinId="9" hidden="1"/>
    <cellStyle name="访问过的超链接" xfId="125" builtinId="9" hidden="1"/>
    <cellStyle name="访问过的超链接" xfId="127" builtinId="9" hidden="1"/>
    <cellStyle name="访问过的超链接" xfId="129" builtinId="9" hidden="1"/>
    <cellStyle name="访问过的超链接" xfId="131" builtinId="9" hidden="1"/>
    <cellStyle name="访问过的超链接" xfId="133" builtinId="9" hidden="1"/>
    <cellStyle name="访问过的超链接" xfId="135" builtinId="9" hidden="1"/>
    <cellStyle name="访问过的超链接" xfId="137" builtinId="9" hidden="1"/>
    <cellStyle name="访问过的超链接" xfId="139" builtinId="9" hidden="1"/>
    <cellStyle name="访问过的超链接" xfId="141" builtinId="9" hidden="1"/>
    <cellStyle name="访问过的超链接" xfId="143" builtinId="9" hidden="1"/>
    <cellStyle name="访问过的超链接" xfId="145" builtinId="9" hidden="1"/>
    <cellStyle name="访问过的超链接" xfId="147" builtinId="9" hidden="1"/>
    <cellStyle name="访问过的超链接" xfId="149" builtinId="9" hidden="1"/>
    <cellStyle name="访问过的超链接" xfId="151" builtinId="9" hidden="1"/>
    <cellStyle name="访问过的超链接" xfId="153" builtinId="9" hidden="1"/>
    <cellStyle name="访问过的超链接" xfId="155" builtinId="9" hidden="1"/>
    <cellStyle name="访问过的超链接" xfId="157" builtinId="9" hidden="1"/>
    <cellStyle name="访问过的超链接" xfId="159" builtinId="9" hidden="1"/>
    <cellStyle name="访问过的超链接" xfId="161" builtinId="9" hidden="1"/>
    <cellStyle name="访问过的超链接" xfId="163" builtinId="9" hidden="1"/>
    <cellStyle name="访问过的超链接" xfId="165" builtinId="9" hidden="1"/>
    <cellStyle name="访问过的超链接" xfId="167" builtinId="9" hidden="1"/>
    <cellStyle name="访问过的超链接" xfId="169" builtinId="9" hidden="1"/>
    <cellStyle name="访问过的超链接" xfId="171" builtinId="9" hidden="1"/>
    <cellStyle name="访问过的超链接" xfId="173" builtinId="9" hidden="1"/>
    <cellStyle name="访问过的超链接" xfId="175" builtinId="9" hidden="1"/>
    <cellStyle name="访问过的超链接" xfId="177" builtinId="9" hidden="1"/>
    <cellStyle name="访问过的超链接" xfId="179" builtinId="9" hidden="1"/>
    <cellStyle name="访问过的超链接" xfId="181" builtinId="9" hidden="1"/>
    <cellStyle name="访问过的超链接" xfId="183" builtinId="9" hidden="1"/>
    <cellStyle name="访问过的超链接" xfId="185" builtinId="9" hidden="1"/>
    <cellStyle name="访问过的超链接" xfId="187" builtinId="9" hidden="1"/>
    <cellStyle name="访问过的超链接" xfId="189" builtinId="9" hidden="1"/>
    <cellStyle name="访问过的超链接" xfId="191" builtinId="9" hidden="1"/>
    <cellStyle name="访问过的超链接" xfId="193" builtinId="9" hidden="1"/>
    <cellStyle name="访问过的超链接" xfId="195" builtinId="9" hidden="1"/>
    <cellStyle name="访问过的超链接" xfId="197" builtinId="9" hidden="1"/>
    <cellStyle name="访问过的超链接" xfId="199" builtinId="9" hidden="1"/>
    <cellStyle name="访问过的超链接" xfId="201" builtinId="9" hidden="1"/>
    <cellStyle name="访问过的超链接" xfId="203" builtinId="9" hidden="1"/>
    <cellStyle name="访问过的超链接" xfId="205" builtinId="9" hidden="1"/>
    <cellStyle name="访问过的超链接" xfId="207" builtinId="9" hidden="1"/>
    <cellStyle name="访问过的超链接" xfId="209" builtinId="9" hidden="1"/>
    <cellStyle name="访问过的超链接" xfId="211" builtinId="9" hidden="1"/>
    <cellStyle name="访问过的超链接" xfId="213" builtinId="9" hidden="1"/>
    <cellStyle name="访问过的超链接" xfId="215" builtinId="9" hidden="1"/>
    <cellStyle name="访问过的超链接" xfId="217" builtinId="9" hidden="1"/>
    <cellStyle name="访问过的超链接" xfId="219" builtinId="9" hidden="1"/>
    <cellStyle name="访问过的超链接" xfId="221" builtinId="9" hidden="1"/>
    <cellStyle name="访问过的超链接" xfId="223" builtinId="9" hidden="1"/>
    <cellStyle name="访问过的超链接" xfId="225" builtinId="9" hidden="1"/>
    <cellStyle name="访问过的超链接" xfId="227" builtinId="9" hidden="1"/>
    <cellStyle name="访问过的超链接" xfId="229" builtinId="9" hidden="1"/>
    <cellStyle name="访问过的超链接" xfId="231" builtinId="9" hidden="1"/>
    <cellStyle name="访问过的超链接" xfId="233" builtinId="9" hidden="1"/>
    <cellStyle name="访问过的超链接" xfId="235" builtinId="9" hidden="1"/>
    <cellStyle name="访问过的超链接" xfId="237" builtinId="9" hidden="1"/>
    <cellStyle name="访问过的超链接" xfId="239" builtinId="9" hidden="1"/>
    <cellStyle name="访问过的超链接" xfId="241" builtinId="9" hidden="1"/>
    <cellStyle name="访问过的超链接" xfId="243" builtinId="9" hidden="1"/>
    <cellStyle name="访问过的超链接" xfId="245" builtinId="9" hidden="1"/>
    <cellStyle name="访问过的超链接" xfId="247" builtinId="9" hidden="1"/>
    <cellStyle name="访问过的超链接" xfId="249" builtinId="9" hidden="1"/>
    <cellStyle name="访问过的超链接" xfId="251" builtinId="9" hidden="1"/>
    <cellStyle name="访问过的超链接" xfId="253" builtinId="9" hidden="1"/>
    <cellStyle name="访问过的超链接" xfId="255" builtinId="9" hidden="1"/>
    <cellStyle name="访问过的超链接" xfId="257" builtinId="9" hidden="1"/>
    <cellStyle name="访问过的超链接" xfId="259" builtinId="9" hidden="1"/>
    <cellStyle name="访问过的超链接" xfId="261" builtinId="9" hidden="1"/>
    <cellStyle name="访问过的超链接" xfId="263" builtinId="9" hidden="1"/>
    <cellStyle name="访问过的超链接" xfId="265" builtinId="9" hidden="1"/>
    <cellStyle name="访问过的超链接" xfId="267" builtinId="9" hidden="1"/>
    <cellStyle name="访问过的超链接" xfId="269" builtinId="9" hidden="1"/>
    <cellStyle name="访问过的超链接" xfId="271" builtinId="9" hidden="1"/>
    <cellStyle name="访问过的超链接" xfId="273" builtinId="9" hidden="1"/>
    <cellStyle name="访问过的超链接" xfId="275" builtinId="9" hidden="1"/>
    <cellStyle name="访问过的超链接" xfId="277" builtinId="9" hidden="1"/>
    <cellStyle name="访问过的超链接" xfId="279" builtinId="9" hidden="1"/>
    <cellStyle name="访问过的超链接" xfId="281" builtinId="9" hidden="1"/>
    <cellStyle name="访问过的超链接" xfId="283" builtinId="9" hidden="1"/>
    <cellStyle name="访问过的超链接" xfId="285" builtinId="9" hidden="1"/>
    <cellStyle name="访问过的超链接" xfId="287" builtinId="9" hidden="1"/>
    <cellStyle name="访问过的超链接" xfId="289" builtinId="9" hidden="1"/>
    <cellStyle name="访问过的超链接" xfId="291" builtinId="9" hidden="1"/>
    <cellStyle name="访问过的超链接" xfId="293" builtinId="9" hidden="1"/>
    <cellStyle name="访问过的超链接" xfId="295" builtinId="9" hidden="1"/>
    <cellStyle name="访问过的超链接" xfId="297" builtinId="9" hidden="1"/>
    <cellStyle name="访问过的超链接" xfId="299" builtinId="9" hidden="1"/>
    <cellStyle name="访问过的超链接" xfId="301" builtinId="9" hidden="1"/>
    <cellStyle name="访问过的超链接" xfId="303" builtinId="9" hidden="1"/>
    <cellStyle name="访问过的超链接" xfId="305" builtinId="9" hidden="1"/>
    <cellStyle name="访问过的超链接" xfId="307" builtinId="9" hidden="1"/>
    <cellStyle name="访问过的超链接" xfId="309" builtinId="9" hidden="1"/>
    <cellStyle name="访问过的超链接" xfId="311" builtinId="9" hidden="1"/>
    <cellStyle name="访问过的超链接" xfId="313" builtinId="9" hidden="1"/>
    <cellStyle name="访问过的超链接" xfId="315" builtinId="9" hidden="1"/>
    <cellStyle name="访问过的超链接" xfId="317" builtinId="9" hidden="1"/>
    <cellStyle name="访问过的超链接" xfId="319" builtinId="9" hidden="1"/>
    <cellStyle name="访问过的超链接" xfId="321" builtinId="9" hidden="1"/>
    <cellStyle name="访问过的超链接" xfId="323" builtinId="9" hidden="1"/>
    <cellStyle name="访问过的超链接" xfId="325" builtinId="9" hidden="1"/>
    <cellStyle name="访问过的超链接" xfId="327" builtinId="9" hidden="1"/>
    <cellStyle name="访问过的超链接" xfId="329" builtinId="9" hidden="1"/>
    <cellStyle name="访问过的超链接" xfId="331" builtinId="9" hidden="1"/>
    <cellStyle name="访问过的超链接" xfId="333" builtinId="9" hidden="1"/>
    <cellStyle name="访问过的超链接" xfId="335" builtinId="9" hidden="1"/>
    <cellStyle name="访问过的超链接" xfId="337" builtinId="9" hidden="1"/>
    <cellStyle name="访问过的超链接" xfId="339" builtinId="9" hidden="1"/>
    <cellStyle name="访问过的超链接" xfId="341" builtinId="9" hidden="1"/>
    <cellStyle name="访问过的超链接" xfId="343" builtinId="9" hidden="1"/>
    <cellStyle name="访问过的超链接" xfId="345" builtinId="9" hidden="1"/>
    <cellStyle name="访问过的超链接" xfId="347" builtinId="9" hidden="1"/>
    <cellStyle name="访问过的超链接" xfId="349" builtinId="9" hidden="1"/>
    <cellStyle name="访问过的超链接" xfId="351" builtinId="9" hidden="1"/>
    <cellStyle name="访问过的超链接" xfId="353" builtinId="9" hidden="1"/>
    <cellStyle name="访问过的超链接" xfId="355" builtinId="9" hidden="1"/>
    <cellStyle name="访问过的超链接" xfId="357" builtinId="9" hidden="1"/>
    <cellStyle name="访问过的超链接" xfId="359" builtinId="9" hidden="1"/>
    <cellStyle name="访问过的超链接" xfId="361" builtinId="9" hidden="1"/>
    <cellStyle name="访问过的超链接" xfId="363" builtinId="9" hidden="1"/>
    <cellStyle name="访问过的超链接" xfId="365" builtinId="9" hidden="1"/>
    <cellStyle name="访问过的超链接" xfId="367" builtinId="9" hidden="1"/>
    <cellStyle name="访问过的超链接" xfId="369" builtinId="9" hidden="1"/>
    <cellStyle name="访问过的超链接" xfId="371" builtinId="9" hidden="1"/>
    <cellStyle name="访问过的超链接" xfId="373" builtinId="9" hidden="1"/>
    <cellStyle name="访问过的超链接" xfId="375" builtinId="9" hidden="1"/>
    <cellStyle name="访问过的超链接" xfId="377" builtinId="9" hidden="1"/>
    <cellStyle name="访问过的超链接" xfId="379" builtinId="9" hidden="1"/>
    <cellStyle name="访问过的超链接" xfId="381" builtinId="9" hidden="1"/>
    <cellStyle name="访问过的超链接" xfId="383" builtinId="9" hidden="1"/>
    <cellStyle name="访问过的超链接" xfId="385" builtinId="9" hidden="1"/>
    <cellStyle name="访问过的超链接" xfId="387" builtinId="9" hidden="1"/>
    <cellStyle name="访问过的超链接" xfId="389" builtinId="9" hidden="1"/>
    <cellStyle name="访问过的超链接" xfId="391" builtinId="9" hidden="1"/>
    <cellStyle name="访问过的超链接" xfId="393" builtinId="9" hidden="1"/>
    <cellStyle name="访问过的超链接" xfId="395" builtinId="9" hidden="1"/>
    <cellStyle name="访问过的超链接" xfId="397" builtinId="9" hidden="1"/>
    <cellStyle name="访问过的超链接" xfId="399" builtinId="9" hidden="1"/>
    <cellStyle name="访问过的超链接" xfId="401" builtinId="9" hidden="1"/>
    <cellStyle name="访问过的超链接" xfId="403" builtinId="9" hidden="1"/>
    <cellStyle name="访问过的超链接" xfId="405" builtinId="9" hidden="1"/>
    <cellStyle name="访问过的超链接" xfId="407" builtinId="9" hidden="1"/>
    <cellStyle name="访问过的超链接" xfId="409" builtinId="9" hidden="1"/>
    <cellStyle name="访问过的超链接" xfId="411" builtinId="9" hidden="1"/>
    <cellStyle name="访问过的超链接" xfId="413" builtinId="9" hidden="1"/>
    <cellStyle name="访问过的超链接" xfId="415" builtinId="9" hidden="1"/>
    <cellStyle name="访问过的超链接" xfId="417" builtinId="9" hidden="1"/>
    <cellStyle name="访问过的超链接" xfId="419" builtinId="9" hidden="1"/>
    <cellStyle name="访问过的超链接" xfId="421" builtinId="9" hidden="1"/>
    <cellStyle name="访问过的超链接" xfId="423" builtinId="9" hidden="1"/>
    <cellStyle name="访问过的超链接" xfId="425" builtinId="9" hidden="1"/>
    <cellStyle name="访问过的超链接" xfId="427" builtinId="9" hidden="1"/>
    <cellStyle name="访问过的超链接" xfId="429" builtinId="9" hidden="1"/>
    <cellStyle name="访问过的超链接" xfId="431" builtinId="9" hidden="1"/>
    <cellStyle name="访问过的超链接" xfId="433" builtinId="9" hidden="1"/>
    <cellStyle name="访问过的超链接" xfId="435" builtinId="9" hidden="1"/>
    <cellStyle name="访问过的超链接" xfId="437" builtinId="9" hidden="1"/>
    <cellStyle name="访问过的超链接" xfId="439" builtinId="9" hidden="1"/>
    <cellStyle name="访问过的超链接" xfId="441" builtinId="9" hidden="1"/>
    <cellStyle name="访问过的超链接" xfId="443" builtinId="9" hidden="1"/>
    <cellStyle name="访问过的超链接" xfId="445" builtinId="9" hidden="1"/>
    <cellStyle name="访问过的超链接" xfId="447" builtinId="9" hidden="1"/>
    <cellStyle name="访问过的超链接" xfId="449" builtinId="9" hidden="1"/>
    <cellStyle name="访问过的超链接" xfId="451" builtinId="9" hidden="1"/>
    <cellStyle name="访问过的超链接" xfId="453" builtinId="9" hidden="1"/>
    <cellStyle name="访问过的超链接" xfId="455" builtinId="9" hidden="1"/>
    <cellStyle name="访问过的超链接" xfId="457" builtinId="9" hidden="1"/>
    <cellStyle name="访问过的超链接" xfId="459" builtinId="9" hidden="1"/>
    <cellStyle name="访问过的超链接" xfId="461" builtinId="9" hidden="1"/>
    <cellStyle name="访问过的超链接" xfId="463" builtinId="9" hidden="1"/>
    <cellStyle name="访问过的超链接" xfId="465" builtinId="9" hidden="1"/>
    <cellStyle name="访问过的超链接" xfId="467" builtinId="9" hidden="1"/>
    <cellStyle name="访问过的超链接" xfId="469" builtinId="9" hidden="1"/>
    <cellStyle name="访问过的超链接" xfId="471" builtinId="9" hidden="1"/>
    <cellStyle name="访问过的超链接" xfId="473" builtinId="9" hidden="1"/>
    <cellStyle name="访问过的超链接" xfId="475" builtinId="9" hidden="1"/>
    <cellStyle name="访问过的超链接" xfId="477" builtinId="9" hidden="1"/>
    <cellStyle name="访问过的超链接" xfId="479" builtinId="9" hidden="1"/>
    <cellStyle name="访问过的超链接" xfId="481" builtinId="9" hidden="1"/>
    <cellStyle name="访问过的超链接" xfId="483" builtinId="9" hidden="1"/>
    <cellStyle name="访问过的超链接" xfId="485" builtinId="9" hidden="1"/>
    <cellStyle name="访问过的超链接" xfId="487" builtinId="9" hidden="1"/>
    <cellStyle name="访问过的超链接" xfId="489" builtinId="9" hidden="1"/>
    <cellStyle name="访问过的超链接" xfId="491" builtinId="9" hidden="1"/>
    <cellStyle name="访问过的超链接" xfId="493" builtinId="9" hidden="1"/>
    <cellStyle name="访问过的超链接" xfId="495" builtinId="9" hidden="1"/>
    <cellStyle name="访问过的超链接" xfId="497" builtinId="9" hidden="1"/>
    <cellStyle name="访问过的超链接" xfId="499" builtinId="9" hidden="1"/>
    <cellStyle name="访问过的超链接" xfId="501" builtinId="9" hidden="1"/>
    <cellStyle name="访问过的超链接" xfId="503" builtinId="9" hidden="1"/>
    <cellStyle name="访问过的超链接" xfId="505" builtinId="9" hidden="1"/>
    <cellStyle name="访问过的超链接" xfId="507" builtinId="9" hidden="1"/>
    <cellStyle name="访问过的超链接" xfId="509" builtinId="9" hidden="1"/>
    <cellStyle name="访问过的超链接" xfId="511" builtinId="9" hidden="1"/>
    <cellStyle name="访问过的超链接" xfId="513" builtinId="9" hidden="1"/>
    <cellStyle name="访问过的超链接" xfId="515" builtinId="9" hidden="1"/>
    <cellStyle name="访问过的超链接" xfId="517" builtinId="9" hidden="1"/>
    <cellStyle name="访问过的超链接" xfId="519" builtinId="9" hidden="1"/>
    <cellStyle name="访问过的超链接" xfId="521" builtinId="9" hidden="1"/>
    <cellStyle name="访问过的超链接" xfId="523" builtinId="9" hidden="1"/>
    <cellStyle name="访问过的超链接" xfId="525" builtinId="9" hidden="1"/>
    <cellStyle name="访问过的超链接" xfId="527" builtinId="9" hidden="1"/>
    <cellStyle name="访问过的超链接" xfId="529" builtinId="9" hidden="1"/>
    <cellStyle name="访问过的超链接" xfId="531" builtinId="9" hidden="1"/>
    <cellStyle name="访问过的超链接" xfId="533" builtinId="9" hidden="1"/>
    <cellStyle name="访问过的超链接" xfId="535" builtinId="9" hidden="1"/>
    <cellStyle name="访问过的超链接" xfId="537" builtinId="9" hidden="1"/>
    <cellStyle name="访问过的超链接" xfId="539" builtinId="9" hidden="1"/>
    <cellStyle name="访问过的超链接" xfId="541" builtinId="9" hidden="1"/>
    <cellStyle name="访问过的超链接" xfId="543" builtinId="9" hidden="1"/>
    <cellStyle name="访问过的超链接" xfId="545" builtinId="9" hidden="1"/>
    <cellStyle name="访问过的超链接" xfId="547" builtinId="9" hidden="1"/>
    <cellStyle name="访问过的超链接" xfId="549" builtinId="9" hidden="1"/>
    <cellStyle name="访问过的超链接" xfId="551" builtinId="9" hidden="1"/>
    <cellStyle name="访问过的超链接" xfId="553" builtinId="9" hidden="1"/>
    <cellStyle name="访问过的超链接" xfId="555" builtinId="9" hidden="1"/>
    <cellStyle name="访问过的超链接" xfId="557" builtinId="9" hidden="1"/>
    <cellStyle name="访问过的超链接" xfId="559" builtinId="9" hidden="1"/>
    <cellStyle name="访问过的超链接" xfId="561" builtinId="9" hidden="1"/>
    <cellStyle name="访问过的超链接" xfId="563" builtinId="9" hidden="1"/>
    <cellStyle name="访问过的超链接" xfId="565" builtinId="9" hidden="1"/>
    <cellStyle name="访问过的超链接" xfId="567" builtinId="9" hidden="1"/>
    <cellStyle name="访问过的超链接" xfId="569" builtinId="9" hidden="1"/>
    <cellStyle name="访问过的超链接" xfId="571" builtinId="9" hidden="1"/>
    <cellStyle name="访问过的超链接" xfId="573" builtinId="9" hidden="1"/>
    <cellStyle name="访问过的超链接" xfId="575" builtinId="9" hidden="1"/>
    <cellStyle name="访问过的超链接" xfId="577" builtinId="9" hidden="1"/>
    <cellStyle name="访问过的超链接" xfId="579" builtinId="9" hidden="1"/>
    <cellStyle name="访问过的超链接" xfId="581" builtinId="9" hidden="1"/>
    <cellStyle name="访问过的超链接" xfId="583" builtinId="9" hidden="1"/>
    <cellStyle name="访问过的超链接" xfId="585" builtinId="9" hidden="1"/>
    <cellStyle name="访问过的超链接" xfId="587" builtinId="9" hidden="1"/>
    <cellStyle name="访问过的超链接" xfId="589" builtinId="9" hidden="1"/>
    <cellStyle name="访问过的超链接" xfId="591" builtinId="9" hidden="1"/>
    <cellStyle name="访问过的超链接" xfId="593" builtinId="9" hidden="1"/>
    <cellStyle name="访问过的超链接" xfId="595" builtinId="9" hidden="1"/>
    <cellStyle name="访问过的超链接" xfId="597" builtinId="9" hidden="1"/>
    <cellStyle name="访问过的超链接" xfId="599" builtinId="9" hidden="1"/>
    <cellStyle name="访问过的超链接" xfId="601" builtinId="9" hidden="1"/>
    <cellStyle name="访问过的超链接" xfId="603" builtinId="9" hidden="1"/>
    <cellStyle name="访问过的超链接" xfId="605" builtinId="9" hidden="1"/>
    <cellStyle name="访问过的超链接" xfId="607" builtinId="9" hidden="1"/>
    <cellStyle name="访问过的超链接" xfId="609" builtinId="9" hidden="1"/>
    <cellStyle name="访问过的超链接" xfId="611" builtinId="9" hidden="1"/>
    <cellStyle name="访问过的超链接" xfId="613" builtinId="9" hidden="1"/>
    <cellStyle name="访问过的超链接" xfId="615" builtinId="9" hidden="1"/>
    <cellStyle name="访问过的超链接" xfId="617" builtinId="9" hidden="1"/>
    <cellStyle name="访问过的超链接" xfId="619" builtinId="9" hidden="1"/>
    <cellStyle name="访问过的超链接" xfId="621" builtinId="9" hidden="1"/>
    <cellStyle name="访问过的超链接" xfId="623" builtinId="9" hidden="1"/>
    <cellStyle name="访问过的超链接" xfId="625" builtinId="9" hidden="1"/>
    <cellStyle name="访问过的超链接" xfId="627" builtinId="9" hidden="1"/>
    <cellStyle name="访问过的超链接" xfId="629" builtinId="9" hidden="1"/>
    <cellStyle name="访问过的超链接" xfId="631" builtinId="9" hidden="1"/>
    <cellStyle name="访问过的超链接" xfId="633" builtinId="9" hidden="1"/>
    <cellStyle name="访问过的超链接" xfId="635" builtinId="9" hidden="1"/>
    <cellStyle name="访问过的超链接" xfId="637" builtinId="9" hidden="1"/>
    <cellStyle name="访问过的超链接" xfId="639" builtinId="9" hidden="1"/>
    <cellStyle name="访问过的超链接" xfId="641" builtinId="9" hidden="1"/>
    <cellStyle name="访问过的超链接" xfId="643" builtinId="9" hidden="1"/>
    <cellStyle name="访问过的超链接" xfId="645" builtinId="9" hidden="1"/>
    <cellStyle name="访问过的超链接" xfId="647" builtinId="9" hidden="1"/>
    <cellStyle name="访问过的超链接" xfId="649" builtinId="9" hidden="1"/>
    <cellStyle name="访问过的超链接" xfId="651" builtinId="9" hidden="1"/>
    <cellStyle name="访问过的超链接" xfId="653" builtinId="9" hidden="1"/>
    <cellStyle name="访问过的超链接" xfId="655" builtinId="9" hidden="1"/>
    <cellStyle name="访问过的超链接" xfId="657" builtinId="9" hidden="1"/>
    <cellStyle name="访问过的超链接" xfId="659" builtinId="9" hidden="1"/>
    <cellStyle name="访问过的超链接" xfId="661" builtinId="9" hidden="1"/>
    <cellStyle name="访问过的超链接" xfId="663" builtinId="9" hidden="1"/>
    <cellStyle name="访问过的超链接" xfId="665" builtinId="9" hidden="1"/>
    <cellStyle name="访问过的超链接" xfId="667" builtinId="9" hidden="1"/>
    <cellStyle name="访问过的超链接" xfId="669" builtinId="9" hidden="1"/>
    <cellStyle name="访问过的超链接" xfId="671" builtinId="9" hidden="1"/>
    <cellStyle name="访问过的超链接" xfId="673" builtinId="9" hidden="1"/>
    <cellStyle name="访问过的超链接" xfId="675" builtinId="9" hidden="1"/>
    <cellStyle name="访问过的超链接" xfId="677" builtinId="9" hidden="1"/>
    <cellStyle name="访问过的超链接" xfId="679" builtinId="9" hidden="1"/>
    <cellStyle name="访问过的超链接" xfId="681" builtinId="9" hidden="1"/>
    <cellStyle name="访问过的超链接" xfId="683" builtinId="9" hidden="1"/>
    <cellStyle name="访问过的超链接" xfId="685" builtinId="9" hidden="1"/>
    <cellStyle name="访问过的超链接" xfId="687" builtinId="9" hidden="1"/>
    <cellStyle name="访问过的超链接" xfId="689" builtinId="9" hidden="1"/>
    <cellStyle name="访问过的超链接" xfId="691" builtinId="9" hidden="1"/>
    <cellStyle name="访问过的超链接" xfId="693" builtinId="9" hidden="1"/>
    <cellStyle name="访问过的超链接" xfId="695" builtinId="9" hidden="1"/>
    <cellStyle name="访问过的超链接" xfId="697" builtinId="9" hidden="1"/>
    <cellStyle name="访问过的超链接" xfId="699" builtinId="9" hidden="1"/>
    <cellStyle name="访问过的超链接" xfId="701" builtinId="9" hidden="1"/>
    <cellStyle name="访问过的超链接" xfId="703" builtinId="9" hidden="1"/>
    <cellStyle name="访问过的超链接" xfId="705" builtinId="9" hidden="1"/>
    <cellStyle name="访问过的超链接" xfId="707" builtinId="9" hidden="1"/>
    <cellStyle name="访问过的超链接" xfId="709" builtinId="9" hidden="1"/>
    <cellStyle name="访问过的超链接" xfId="711" builtinId="9" hidden="1"/>
    <cellStyle name="访问过的超链接" xfId="713" builtinId="9" hidden="1"/>
    <cellStyle name="访问过的超链接" xfId="715" builtinId="9" hidden="1"/>
    <cellStyle name="访问过的超链接" xfId="717" builtinId="9" hidden="1"/>
    <cellStyle name="访问过的超链接" xfId="719" builtinId="9" hidden="1"/>
    <cellStyle name="访问过的超链接" xfId="721" builtinId="9" hidden="1"/>
    <cellStyle name="访问过的超链接" xfId="723" builtinId="9" hidden="1"/>
    <cellStyle name="访问过的超链接" xfId="725" builtinId="9" hidden="1"/>
    <cellStyle name="访问过的超链接" xfId="727" builtinId="9" hidden="1"/>
    <cellStyle name="访问过的超链接" xfId="729" builtinId="9" hidden="1"/>
    <cellStyle name="访问过的超链接" xfId="731" builtinId="9" hidden="1"/>
    <cellStyle name="访问过的超链接" xfId="733" builtinId="9" hidden="1"/>
    <cellStyle name="访问过的超链接" xfId="735" builtinId="9" hidden="1"/>
    <cellStyle name="访问过的超链接" xfId="737" builtinId="9" hidden="1"/>
    <cellStyle name="访问过的超链接" xfId="739" builtinId="9" hidden="1"/>
    <cellStyle name="访问过的超链接" xfId="741" builtinId="9" hidden="1"/>
    <cellStyle name="访问过的超链接" xfId="743" builtinId="9" hidden="1"/>
    <cellStyle name="访问过的超链接" xfId="745" builtinId="9" hidden="1"/>
    <cellStyle name="访问过的超链接" xfId="747" builtinId="9" hidden="1"/>
    <cellStyle name="访问过的超链接" xfId="749" builtinId="9" hidden="1"/>
    <cellStyle name="访问过的超链接" xfId="751" builtinId="9" hidden="1"/>
    <cellStyle name="访问过的超链接" xfId="753" builtinId="9" hidden="1"/>
    <cellStyle name="访问过的超链接" xfId="755" builtinId="9" hidden="1"/>
    <cellStyle name="访问过的超链接" xfId="757" builtinId="9" hidden="1"/>
    <cellStyle name="访问过的超链接" xfId="759" builtinId="9" hidden="1"/>
    <cellStyle name="访问过的超链接" xfId="761" builtinId="9" hidden="1"/>
    <cellStyle name="访问过的超链接" xfId="763" builtinId="9" hidden="1"/>
    <cellStyle name="访问过的超链接" xfId="765" builtinId="9" hidden="1"/>
    <cellStyle name="访问过的超链接" xfId="767" builtinId="9" hidden="1"/>
    <cellStyle name="访问过的超链接" xfId="769" builtinId="9" hidden="1"/>
    <cellStyle name="访问过的超链接" xfId="771" builtinId="9" hidden="1"/>
    <cellStyle name="访问过的超链接" xfId="773" builtinId="9" hidden="1"/>
    <cellStyle name="访问过的超链接" xfId="775" builtinId="9" hidden="1"/>
    <cellStyle name="访问过的超链接" xfId="777" builtinId="9" hidden="1"/>
    <cellStyle name="访问过的超链接" xfId="779" builtinId="9" hidden="1"/>
    <cellStyle name="访问过的超链接" xfId="781" builtinId="9" hidden="1"/>
    <cellStyle name="访问过的超链接" xfId="783" builtinId="9" hidden="1"/>
    <cellStyle name="访问过的超链接" xfId="785" builtinId="9" hidden="1"/>
    <cellStyle name="访问过的超链接" xfId="787" builtinId="9" hidden="1"/>
    <cellStyle name="访问过的超链接" xfId="789" builtinId="9" hidden="1"/>
    <cellStyle name="访问过的超链接" xfId="791" builtinId="9" hidden="1"/>
    <cellStyle name="访问过的超链接" xfId="793" builtinId="9" hidden="1"/>
    <cellStyle name="访问过的超链接" xfId="795" builtinId="9" hidden="1"/>
    <cellStyle name="访问过的超链接" xfId="797" builtinId="9" hidden="1"/>
    <cellStyle name="访问过的超链接" xfId="799" builtinId="9" hidden="1"/>
    <cellStyle name="访问过的超链接" xfId="801" builtinId="9" hidden="1"/>
    <cellStyle name="访问过的超链接" xfId="803" builtinId="9" hidden="1"/>
    <cellStyle name="访问过的超链接" xfId="805" builtinId="9" hidden="1"/>
    <cellStyle name="访问过的超链接" xfId="807" builtinId="9" hidden="1"/>
    <cellStyle name="访问过的超链接" xfId="809" builtinId="9" hidden="1"/>
    <cellStyle name="访问过的超链接" xfId="811" builtinId="9" hidden="1"/>
    <cellStyle name="访问过的超链接" xfId="813" builtinId="9" hidden="1"/>
    <cellStyle name="访问过的超链接" xfId="815" builtinId="9" hidden="1"/>
    <cellStyle name="访问过的超链接" xfId="817" builtinId="9" hidden="1"/>
    <cellStyle name="访问过的超链接" xfId="819" builtinId="9" hidden="1"/>
    <cellStyle name="访问过的超链接" xfId="821" builtinId="9" hidden="1"/>
    <cellStyle name="访问过的超链接" xfId="823" builtinId="9" hidden="1"/>
    <cellStyle name="访问过的超链接" xfId="825" builtinId="9" hidden="1"/>
    <cellStyle name="访问过的超链接" xfId="827" builtinId="9" hidden="1"/>
    <cellStyle name="访问过的超链接" xfId="829" builtinId="9" hidden="1"/>
    <cellStyle name="访问过的超链接" xfId="831" builtinId="9" hidden="1"/>
    <cellStyle name="访问过的超链接" xfId="833" builtinId="9" hidden="1"/>
    <cellStyle name="访问过的超链接" xfId="835" builtinId="9" hidden="1"/>
    <cellStyle name="访问过的超链接" xfId="837" builtinId="9" hidden="1"/>
    <cellStyle name="访问过的超链接" xfId="839" builtinId="9" hidden="1"/>
    <cellStyle name="访问过的超链接" xfId="841" builtinId="9" hidden="1"/>
    <cellStyle name="访问过的超链接" xfId="843" builtinId="9" hidden="1"/>
    <cellStyle name="访问过的超链接" xfId="845" builtinId="9" hidden="1"/>
    <cellStyle name="访问过的超链接" xfId="847" builtinId="9" hidden="1"/>
    <cellStyle name="访问过的超链接" xfId="849" builtinId="9" hidden="1"/>
    <cellStyle name="访问过的超链接" xfId="851" builtinId="9" hidden="1"/>
    <cellStyle name="访问过的超链接" xfId="853" builtinId="9" hidden="1"/>
    <cellStyle name="访问过的超链接" xfId="855" builtinId="9" hidden="1"/>
    <cellStyle name="访问过的超链接" xfId="857" builtinId="9" hidden="1"/>
    <cellStyle name="访问过的超链接" xfId="859" builtinId="9" hidden="1"/>
    <cellStyle name="访问过的超链接" xfId="861" builtinId="9" hidden="1"/>
    <cellStyle name="访问过的超链接" xfId="863" builtinId="9" hidden="1"/>
    <cellStyle name="访问过的超链接" xfId="865" builtinId="9" hidden="1"/>
    <cellStyle name="访问过的超链接" xfId="867" builtinId="9" hidden="1"/>
    <cellStyle name="访问过的超链接" xfId="869" builtinId="9" hidden="1"/>
    <cellStyle name="访问过的超链接" xfId="871" builtinId="9" hidden="1"/>
    <cellStyle name="访问过的超链接" xfId="873" builtinId="9" hidden="1"/>
    <cellStyle name="访问过的超链接" xfId="875" builtinId="9" hidden="1"/>
    <cellStyle name="访问过的超链接" xfId="877" builtinId="9" hidden="1"/>
    <cellStyle name="访问过的超链接" xfId="879" builtinId="9" hidden="1"/>
    <cellStyle name="访问过的超链接" xfId="881" builtinId="9" hidden="1"/>
    <cellStyle name="访问过的超链接" xfId="883" builtinId="9" hidden="1"/>
    <cellStyle name="访问过的超链接" xfId="885" builtinId="9" hidden="1"/>
    <cellStyle name="访问过的超链接" xfId="887" builtinId="9" hidden="1"/>
    <cellStyle name="访问过的超链接" xfId="889" builtinId="9" hidden="1"/>
    <cellStyle name="访问过的超链接" xfId="891" builtinId="9" hidden="1"/>
    <cellStyle name="访问过的超链接" xfId="893" builtinId="9" hidden="1"/>
    <cellStyle name="访问过的超链接" xfId="895" builtinId="9" hidden="1"/>
    <cellStyle name="访问过的超链接" xfId="897" builtinId="9" hidden="1"/>
    <cellStyle name="访问过的超链接" xfId="899" builtinId="9" hidden="1"/>
    <cellStyle name="访问过的超链接" xfId="901" builtinId="9" hidden="1"/>
    <cellStyle name="访问过的超链接" xfId="903" builtinId="9" hidden="1"/>
    <cellStyle name="访问过的超链接" xfId="905" builtinId="9" hidden="1"/>
    <cellStyle name="访问过的超链接" xfId="907" builtinId="9" hidden="1"/>
    <cellStyle name="访问过的超链接" xfId="909" builtinId="9" hidden="1"/>
    <cellStyle name="访问过的超链接" xfId="911" builtinId="9" hidden="1"/>
    <cellStyle name="访问过的超链接" xfId="913" builtinId="9" hidden="1"/>
    <cellStyle name="访问过的超链接" xfId="915" builtinId="9" hidden="1"/>
    <cellStyle name="说明文本" xfId="16" builtinId="53" customBuiltin="1"/>
    <cellStyle name="超链接" xfId="42" builtinId="8" hidden="1"/>
    <cellStyle name="超链接" xfId="44" builtinId="8" hidden="1"/>
    <cellStyle name="超链接" xfId="46" builtinId="8" hidden="1"/>
    <cellStyle name="超链接" xfId="48" builtinId="8" hidden="1"/>
    <cellStyle name="超链接" xfId="50" builtinId="8" hidden="1"/>
    <cellStyle name="超链接" xfId="52" builtinId="8" hidden="1"/>
    <cellStyle name="超链接" xfId="54" builtinId="8" hidden="1"/>
    <cellStyle name="超链接" xfId="56" builtinId="8" hidden="1"/>
    <cellStyle name="超链接" xfId="58" builtinId="8" hidden="1"/>
    <cellStyle name="超链接" xfId="60" builtinId="8" hidden="1"/>
    <cellStyle name="超链接" xfId="62" builtinId="8" hidden="1"/>
    <cellStyle name="超链接" xfId="64" builtinId="8" hidden="1"/>
    <cellStyle name="超链接" xfId="66" builtinId="8" hidden="1"/>
    <cellStyle name="超链接" xfId="68" builtinId="8" hidden="1"/>
    <cellStyle name="超链接" xfId="70" builtinId="8" hidden="1"/>
    <cellStyle name="超链接" xfId="72" builtinId="8" hidden="1"/>
    <cellStyle name="超链接" xfId="74" builtinId="8" hidden="1"/>
    <cellStyle name="超链接" xfId="76" builtinId="8" hidden="1"/>
    <cellStyle name="超链接" xfId="78" builtinId="8" hidden="1"/>
    <cellStyle name="超链接" xfId="80" builtinId="8" hidden="1"/>
    <cellStyle name="超链接" xfId="82" builtinId="8" hidden="1"/>
    <cellStyle name="超链接" xfId="84" builtinId="8" hidden="1"/>
    <cellStyle name="超链接" xfId="86" builtinId="8" hidden="1"/>
    <cellStyle name="超链接" xfId="88" builtinId="8" hidden="1"/>
    <cellStyle name="超链接" xfId="90" builtinId="8" hidden="1"/>
    <cellStyle name="超链接" xfId="92" builtinId="8" hidden="1"/>
    <cellStyle name="超链接" xfId="94" builtinId="8" hidden="1"/>
    <cellStyle name="超链接" xfId="96" builtinId="8" hidden="1"/>
    <cellStyle name="超链接" xfId="98" builtinId="8" hidden="1"/>
    <cellStyle name="超链接" xfId="100" builtinId="8" hidden="1"/>
    <cellStyle name="超链接" xfId="102" builtinId="8" hidden="1"/>
    <cellStyle name="超链接" xfId="104" builtinId="8" hidden="1"/>
    <cellStyle name="超链接" xfId="106" builtinId="8" hidden="1"/>
    <cellStyle name="超链接" xfId="108" builtinId="8" hidden="1"/>
    <cellStyle name="超链接" xfId="110" builtinId="8" hidden="1"/>
    <cellStyle name="超链接" xfId="112" builtinId="8" hidden="1"/>
    <cellStyle name="超链接" xfId="114" builtinId="8" hidden="1"/>
    <cellStyle name="超链接" xfId="116" builtinId="8" hidden="1"/>
    <cellStyle name="超链接" xfId="118" builtinId="8" hidden="1"/>
    <cellStyle name="超链接" xfId="120" builtinId="8" hidden="1"/>
    <cellStyle name="超链接" xfId="122" builtinId="8" hidden="1"/>
    <cellStyle name="超链接" xfId="124" builtinId="8" hidden="1"/>
    <cellStyle name="超链接" xfId="126" builtinId="8" hidden="1"/>
    <cellStyle name="超链接" xfId="128" builtinId="8" hidden="1"/>
    <cellStyle name="超链接" xfId="130" builtinId="8" hidden="1"/>
    <cellStyle name="超链接" xfId="132" builtinId="8" hidden="1"/>
    <cellStyle name="超链接" xfId="134" builtinId="8" hidden="1"/>
    <cellStyle name="超链接" xfId="136" builtinId="8" hidden="1"/>
    <cellStyle name="超链接" xfId="138" builtinId="8" hidden="1"/>
    <cellStyle name="超链接" xfId="140" builtinId="8" hidden="1"/>
    <cellStyle name="超链接" xfId="142" builtinId="8" hidden="1"/>
    <cellStyle name="超链接" xfId="144" builtinId="8" hidden="1"/>
    <cellStyle name="超链接" xfId="146" builtinId="8" hidden="1"/>
    <cellStyle name="超链接" xfId="148" builtinId="8" hidden="1"/>
    <cellStyle name="超链接" xfId="150" builtinId="8" hidden="1"/>
    <cellStyle name="超链接" xfId="152" builtinId="8" hidden="1"/>
    <cellStyle name="超链接" xfId="154" builtinId="8" hidden="1"/>
    <cellStyle name="超链接" xfId="156" builtinId="8" hidden="1"/>
    <cellStyle name="超链接" xfId="158" builtinId="8" hidden="1"/>
    <cellStyle name="超链接" xfId="160" builtinId="8" hidden="1"/>
    <cellStyle name="超链接" xfId="162" builtinId="8" hidden="1"/>
    <cellStyle name="超链接" xfId="164" builtinId="8" hidden="1"/>
    <cellStyle name="超链接" xfId="166" builtinId="8" hidden="1"/>
    <cellStyle name="超链接" xfId="168" builtinId="8" hidden="1"/>
    <cellStyle name="超链接" xfId="170" builtinId="8" hidden="1"/>
    <cellStyle name="超链接" xfId="172" builtinId="8" hidden="1"/>
    <cellStyle name="超链接" xfId="174" builtinId="8" hidden="1"/>
    <cellStyle name="超链接" xfId="176" builtinId="8" hidden="1"/>
    <cellStyle name="超链接" xfId="178" builtinId="8" hidden="1"/>
    <cellStyle name="超链接" xfId="180" builtinId="8" hidden="1"/>
    <cellStyle name="超链接" xfId="182" builtinId="8" hidden="1"/>
    <cellStyle name="超链接" xfId="184" builtinId="8" hidden="1"/>
    <cellStyle name="超链接" xfId="186" builtinId="8" hidden="1"/>
    <cellStyle name="超链接" xfId="188" builtinId="8" hidden="1"/>
    <cellStyle name="超链接" xfId="190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超链接" xfId="540" builtinId="8" hidden="1"/>
    <cellStyle name="超链接" xfId="542" builtinId="8" hidden="1"/>
    <cellStyle name="超链接" xfId="544" builtinId="8" hidden="1"/>
    <cellStyle name="超链接" xfId="546" builtinId="8" hidden="1"/>
    <cellStyle name="超链接" xfId="548" builtinId="8" hidden="1"/>
    <cellStyle name="超链接" xfId="550" builtinId="8" hidden="1"/>
    <cellStyle name="超链接" xfId="552" builtinId="8" hidden="1"/>
    <cellStyle name="超链接" xfId="554" builtinId="8" hidden="1"/>
    <cellStyle name="超链接" xfId="556" builtinId="8" hidden="1"/>
    <cellStyle name="超链接" xfId="558" builtinId="8" hidden="1"/>
    <cellStyle name="超链接" xfId="560" builtinId="8" hidden="1"/>
    <cellStyle name="超链接" xfId="562" builtinId="8" hidden="1"/>
    <cellStyle name="超链接" xfId="564" builtinId="8" hidden="1"/>
    <cellStyle name="超链接" xfId="566" builtinId="8" hidden="1"/>
    <cellStyle name="超链接" xfId="568" builtinId="8" hidden="1"/>
    <cellStyle name="超链接" xfId="570" builtinId="8" hidden="1"/>
    <cellStyle name="超链接" xfId="572" builtinId="8" hidden="1"/>
    <cellStyle name="超链接" xfId="574" builtinId="8" hidden="1"/>
    <cellStyle name="超链接" xfId="576" builtinId="8" hidden="1"/>
    <cellStyle name="超链接" xfId="578" builtinId="8" hidden="1"/>
    <cellStyle name="超链接" xfId="580" builtinId="8" hidden="1"/>
    <cellStyle name="超链接" xfId="582" builtinId="8" hidden="1"/>
    <cellStyle name="超链接" xfId="584" builtinId="8" hidden="1"/>
    <cellStyle name="超链接" xfId="586" builtinId="8" hidden="1"/>
    <cellStyle name="超链接" xfId="588" builtinId="8" hidden="1"/>
    <cellStyle name="超链接" xfId="590" builtinId="8" hidden="1"/>
    <cellStyle name="超链接" xfId="592" builtinId="8" hidden="1"/>
    <cellStyle name="超链接" xfId="594" builtinId="8" hidden="1"/>
    <cellStyle name="超链接" xfId="596" builtinId="8" hidden="1"/>
    <cellStyle name="超链接" xfId="598" builtinId="8" hidden="1"/>
    <cellStyle name="超链接" xfId="600" builtinId="8" hidden="1"/>
    <cellStyle name="超链接" xfId="602" builtinId="8" hidden="1"/>
    <cellStyle name="超链接" xfId="604" builtinId="8" hidden="1"/>
    <cellStyle name="超链接" xfId="606" builtinId="8" hidden="1"/>
    <cellStyle name="超链接" xfId="608" builtinId="8" hidden="1"/>
    <cellStyle name="超链接" xfId="610" builtinId="8" hidden="1"/>
    <cellStyle name="超链接" xfId="612" builtinId="8" hidden="1"/>
    <cellStyle name="超链接" xfId="614" builtinId="8" hidden="1"/>
    <cellStyle name="超链接" xfId="616" builtinId="8" hidden="1"/>
    <cellStyle name="超链接" xfId="618" builtinId="8" hidden="1"/>
    <cellStyle name="超链接" xfId="620" builtinId="8" hidden="1"/>
    <cellStyle name="超链接" xfId="622" builtinId="8" hidden="1"/>
    <cellStyle name="超链接" xfId="624" builtinId="8" hidden="1"/>
    <cellStyle name="超链接" xfId="626" builtinId="8" hidden="1"/>
    <cellStyle name="超链接" xfId="628" builtinId="8" hidden="1"/>
    <cellStyle name="超链接" xfId="630" builtinId="8" hidden="1"/>
    <cellStyle name="超链接" xfId="632" builtinId="8" hidden="1"/>
    <cellStyle name="超链接" xfId="634" builtinId="8" hidden="1"/>
    <cellStyle name="超链接" xfId="636" builtinId="8" hidden="1"/>
    <cellStyle name="超链接" xfId="638" builtinId="8" hidden="1"/>
    <cellStyle name="超链接" xfId="640" builtinId="8" hidden="1"/>
    <cellStyle name="超链接" xfId="642" builtinId="8" hidden="1"/>
    <cellStyle name="超链接" xfId="644" builtinId="8" hidden="1"/>
    <cellStyle name="超链接" xfId="646" builtinId="8" hidden="1"/>
    <cellStyle name="超链接" xfId="648" builtinId="8" hidden="1"/>
    <cellStyle name="超链接" xfId="650" builtinId="8" hidden="1"/>
    <cellStyle name="超链接" xfId="652" builtinId="8" hidden="1"/>
    <cellStyle name="超链接" xfId="654" builtinId="8" hidden="1"/>
    <cellStyle name="超链接" xfId="656" builtinId="8" hidden="1"/>
    <cellStyle name="超链接" xfId="658" builtinId="8" hidden="1"/>
    <cellStyle name="超链接" xfId="660" builtinId="8" hidden="1"/>
    <cellStyle name="超链接" xfId="662" builtinId="8" hidden="1"/>
    <cellStyle name="超链接" xfId="664" builtinId="8" hidden="1"/>
    <cellStyle name="超链接" xfId="666" builtinId="8" hidden="1"/>
    <cellStyle name="超链接" xfId="668" builtinId="8" hidden="1"/>
    <cellStyle name="超链接" xfId="670" builtinId="8" hidden="1"/>
    <cellStyle name="超链接" xfId="672" builtinId="8" hidden="1"/>
    <cellStyle name="超链接" xfId="674" builtinId="8" hidden="1"/>
    <cellStyle name="超链接" xfId="676" builtinId="8" hidden="1"/>
    <cellStyle name="超链接" xfId="678" builtinId="8" hidden="1"/>
    <cellStyle name="超链接" xfId="680" builtinId="8" hidden="1"/>
    <cellStyle name="超链接" xfId="682" builtinId="8" hidden="1"/>
    <cellStyle name="超链接" xfId="684" builtinId="8" hidden="1"/>
    <cellStyle name="超链接" xfId="686" builtinId="8" hidden="1"/>
    <cellStyle name="超链接" xfId="688" builtinId="8" hidden="1"/>
    <cellStyle name="超链接" xfId="690" builtinId="8" hidden="1"/>
    <cellStyle name="超链接" xfId="692" builtinId="8" hidden="1"/>
    <cellStyle name="超链接" xfId="694" builtinId="8" hidden="1"/>
    <cellStyle name="超链接" xfId="696" builtinId="8" hidden="1"/>
    <cellStyle name="超链接" xfId="698" builtinId="8" hidden="1"/>
    <cellStyle name="超链接" xfId="700" builtinId="8" hidden="1"/>
    <cellStyle name="超链接" xfId="702" builtinId="8" hidden="1"/>
    <cellStyle name="超链接" xfId="704" builtinId="8" hidden="1"/>
    <cellStyle name="超链接" xfId="706" builtinId="8" hidden="1"/>
    <cellStyle name="超链接" xfId="708" builtinId="8" hidden="1"/>
    <cellStyle name="超链接" xfId="710" builtinId="8" hidden="1"/>
    <cellStyle name="超链接" xfId="712" builtinId="8" hidden="1"/>
    <cellStyle name="超链接" xfId="714" builtinId="8" hidden="1"/>
    <cellStyle name="超链接" xfId="716" builtinId="8" hidden="1"/>
    <cellStyle name="超链接" xfId="718" builtinId="8" hidden="1"/>
    <cellStyle name="超链接" xfId="720" builtinId="8" hidden="1"/>
    <cellStyle name="超链接" xfId="722" builtinId="8" hidden="1"/>
    <cellStyle name="超链接" xfId="724" builtinId="8" hidden="1"/>
    <cellStyle name="超链接" xfId="726" builtinId="8" hidden="1"/>
    <cellStyle name="超链接" xfId="728" builtinId="8" hidden="1"/>
    <cellStyle name="超链接" xfId="730" builtinId="8" hidden="1"/>
    <cellStyle name="超链接" xfId="732" builtinId="8" hidden="1"/>
    <cellStyle name="超链接" xfId="734" builtinId="8" hidden="1"/>
    <cellStyle name="超链接" xfId="736" builtinId="8" hidden="1"/>
    <cellStyle name="超链接" xfId="738" builtinId="8" hidden="1"/>
    <cellStyle name="超链接" xfId="740" builtinId="8" hidden="1"/>
    <cellStyle name="超链接" xfId="742" builtinId="8" hidden="1"/>
    <cellStyle name="超链接" xfId="744" builtinId="8" hidden="1"/>
    <cellStyle name="超链接" xfId="746" builtinId="8" hidden="1"/>
    <cellStyle name="超链接" xfId="748" builtinId="8" hidden="1"/>
    <cellStyle name="超链接" xfId="750" builtinId="8" hidden="1"/>
    <cellStyle name="超链接" xfId="752" builtinId="8" hidden="1"/>
    <cellStyle name="超链接" xfId="754" builtinId="8" hidden="1"/>
    <cellStyle name="超链接" xfId="756" builtinId="8" hidden="1"/>
    <cellStyle name="超链接" xfId="758" builtinId="8" hidden="1"/>
    <cellStyle name="超链接" xfId="760" builtinId="8" hidden="1"/>
    <cellStyle name="超链接" xfId="762" builtinId="8" hidden="1"/>
    <cellStyle name="超链接" xfId="764" builtinId="8" hidden="1"/>
    <cellStyle name="超链接" xfId="766" builtinId="8" hidden="1"/>
    <cellStyle name="超链接" xfId="768" builtinId="8" hidden="1"/>
    <cellStyle name="超链接" xfId="770" builtinId="8" hidden="1"/>
    <cellStyle name="超链接" xfId="772" builtinId="8" hidden="1"/>
    <cellStyle name="超链接" xfId="774" builtinId="8" hidden="1"/>
    <cellStyle name="超链接" xfId="776" builtinId="8" hidden="1"/>
    <cellStyle name="超链接" xfId="778" builtinId="8" hidden="1"/>
    <cellStyle name="超链接" xfId="780" builtinId="8" hidden="1"/>
    <cellStyle name="超链接" xfId="782" builtinId="8" hidden="1"/>
    <cellStyle name="超链接" xfId="784" builtinId="8" hidden="1"/>
    <cellStyle name="超链接" xfId="786" builtinId="8" hidden="1"/>
    <cellStyle name="超链接" xfId="788" builtinId="8" hidden="1"/>
    <cellStyle name="超链接" xfId="790" builtinId="8" hidden="1"/>
    <cellStyle name="超链接" xfId="792" builtinId="8" hidden="1"/>
    <cellStyle name="超链接" xfId="794" builtinId="8" hidden="1"/>
    <cellStyle name="超链接" xfId="796" builtinId="8" hidden="1"/>
    <cellStyle name="超链接" xfId="798" builtinId="8" hidden="1"/>
    <cellStyle name="超链接" xfId="800" builtinId="8" hidden="1"/>
    <cellStyle name="超链接" xfId="802" builtinId="8" hidden="1"/>
    <cellStyle name="超链接" xfId="804" builtinId="8" hidden="1"/>
    <cellStyle name="超链接" xfId="806" builtinId="8" hidden="1"/>
    <cellStyle name="超链接" xfId="808" builtinId="8" hidden="1"/>
    <cellStyle name="超链接" xfId="810" builtinId="8" hidden="1"/>
    <cellStyle name="超链接" xfId="812" builtinId="8" hidden="1"/>
    <cellStyle name="超链接" xfId="814" builtinId="8" hidden="1"/>
    <cellStyle name="超链接" xfId="816" builtinId="8" hidden="1"/>
    <cellStyle name="超链接" xfId="818" builtinId="8" hidden="1"/>
    <cellStyle name="超链接" xfId="820" builtinId="8" hidden="1"/>
    <cellStyle name="超链接" xfId="822" builtinId="8" hidden="1"/>
    <cellStyle name="超链接" xfId="824" builtinId="8" hidden="1"/>
    <cellStyle name="超链接" xfId="826" builtinId="8" hidden="1"/>
    <cellStyle name="超链接" xfId="828" builtinId="8" hidden="1"/>
    <cellStyle name="超链接" xfId="830" builtinId="8" hidden="1"/>
    <cellStyle name="超链接" xfId="832" builtinId="8" hidden="1"/>
    <cellStyle name="超链接" xfId="834" builtinId="8" hidden="1"/>
    <cellStyle name="超链接" xfId="836" builtinId="8" hidden="1"/>
    <cellStyle name="超链接" xfId="838" builtinId="8" hidden="1"/>
    <cellStyle name="超链接" xfId="840" builtinId="8" hidden="1"/>
    <cellStyle name="超链接" xfId="842" builtinId="8" hidden="1"/>
    <cellStyle name="超链接" xfId="844" builtinId="8" hidden="1"/>
    <cellStyle name="超链接" xfId="846" builtinId="8" hidden="1"/>
    <cellStyle name="超链接" xfId="848" builtinId="8" hidden="1"/>
    <cellStyle name="超链接" xfId="850" builtinId="8" hidden="1"/>
    <cellStyle name="超链接" xfId="852" builtinId="8" hidden="1"/>
    <cellStyle name="超链接" xfId="854" builtinId="8" hidden="1"/>
    <cellStyle name="超链接" xfId="856" builtinId="8" hidden="1"/>
    <cellStyle name="超链接" xfId="858" builtinId="8" hidden="1"/>
    <cellStyle name="超链接" xfId="860" builtinId="8" hidden="1"/>
    <cellStyle name="超链接" xfId="862" builtinId="8" hidden="1"/>
    <cellStyle name="超链接" xfId="864" builtinId="8" hidden="1"/>
    <cellStyle name="超链接" xfId="866" builtinId="8" hidden="1"/>
    <cellStyle name="超链接" xfId="868" builtinId="8" hidden="1"/>
    <cellStyle name="超链接" xfId="870" builtinId="8" hidden="1"/>
    <cellStyle name="超链接" xfId="872" builtinId="8" hidden="1"/>
    <cellStyle name="超链接" xfId="874" builtinId="8" hidden="1"/>
    <cellStyle name="超链接" xfId="876" builtinId="8" hidden="1"/>
    <cellStyle name="超链接" xfId="878" builtinId="8" hidden="1"/>
    <cellStyle name="超链接" xfId="880" builtinId="8" hidden="1"/>
    <cellStyle name="超链接" xfId="882" builtinId="8" hidden="1"/>
    <cellStyle name="超链接" xfId="884" builtinId="8" hidden="1"/>
    <cellStyle name="超链接" xfId="886" builtinId="8" hidden="1"/>
    <cellStyle name="超链接" xfId="888" builtinId="8" hidden="1"/>
    <cellStyle name="超链接" xfId="890" builtinId="8" hidden="1"/>
    <cellStyle name="超链接" xfId="892" builtinId="8" hidden="1"/>
    <cellStyle name="超链接" xfId="894" builtinId="8" hidden="1"/>
    <cellStyle name="超链接" xfId="896" builtinId="8" hidden="1"/>
    <cellStyle name="超链接" xfId="898" builtinId="8" hidden="1"/>
    <cellStyle name="超链接" xfId="900" builtinId="8" hidden="1"/>
    <cellStyle name="超链接" xfId="902" builtinId="8" hidden="1"/>
    <cellStyle name="超链接" xfId="904" builtinId="8" hidden="1"/>
    <cellStyle name="超链接" xfId="906" builtinId="8" hidden="1"/>
    <cellStyle name="超链接" xfId="908" builtinId="8" hidden="1"/>
    <cellStyle name="超链接" xfId="910" builtinId="8" hidden="1"/>
    <cellStyle name="超链接" xfId="912" builtinId="8" hidden="1"/>
    <cellStyle name="超链接" xfId="914" builtinId="8" hidden="1"/>
    <cellStyle name="输入" xfId="9" builtinId="20" customBuiltin="1"/>
    <cellStyle name="输出" xfId="10" builtinId="21" customBuiltin="1"/>
    <cellStyle name="链接单元格" xfId="12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5"/>
  <sheetViews>
    <sheetView tabSelected="1" topLeftCell="A77" workbookViewId="0">
      <selection activeCell="C106" sqref="C106"/>
    </sheetView>
  </sheetViews>
  <sheetFormatPr baseColWidth="10" defaultRowHeight="14" customHeight="1" x14ac:dyDescent="0"/>
  <cols>
    <col min="1" max="1" width="22" style="4" customWidth="1"/>
    <col min="2" max="2" width="10.28515625" style="3" customWidth="1"/>
    <col min="3" max="3" width="9.85546875" style="3" customWidth="1"/>
    <col min="4" max="6" width="10.7109375" style="4"/>
    <col min="7" max="21" width="10.42578125" style="4" customWidth="1"/>
    <col min="22" max="30" width="10.140625" style="4" customWidth="1"/>
    <col min="31" max="31" width="10.5703125" style="4" customWidth="1"/>
    <col min="32" max="32" width="14" style="4" bestFit="1" customWidth="1"/>
    <col min="33" max="16384" width="10.7109375" style="4"/>
  </cols>
  <sheetData>
    <row r="1" spans="1:31" ht="14" customHeight="1" thickBot="1">
      <c r="A1" s="2" t="s">
        <v>102</v>
      </c>
    </row>
    <row r="2" spans="1:31" s="7" customFormat="1" ht="14" customHeight="1" thickBot="1">
      <c r="A2" s="5" t="s">
        <v>12</v>
      </c>
      <c r="B2" s="6" t="s">
        <v>1</v>
      </c>
      <c r="C2" s="6" t="s">
        <v>20</v>
      </c>
      <c r="D2" s="6" t="s">
        <v>17</v>
      </c>
      <c r="E2" s="6" t="s">
        <v>18</v>
      </c>
      <c r="F2" s="6" t="s">
        <v>19</v>
      </c>
      <c r="G2" s="6" t="s">
        <v>33</v>
      </c>
      <c r="H2" s="6" t="s">
        <v>2</v>
      </c>
      <c r="I2" s="6" t="s">
        <v>22</v>
      </c>
      <c r="J2" s="6" t="s">
        <v>3</v>
      </c>
      <c r="K2" s="6" t="s">
        <v>4</v>
      </c>
      <c r="L2" s="6" t="s">
        <v>5</v>
      </c>
      <c r="M2" s="6" t="s">
        <v>101</v>
      </c>
      <c r="N2" s="6" t="s">
        <v>7</v>
      </c>
      <c r="O2" s="6" t="s">
        <v>23</v>
      </c>
      <c r="P2" s="6" t="s">
        <v>8</v>
      </c>
      <c r="Q2" s="6" t="s">
        <v>14</v>
      </c>
      <c r="R2" s="6" t="s">
        <v>9</v>
      </c>
      <c r="S2" s="6" t="s">
        <v>10</v>
      </c>
      <c r="T2" s="6" t="s">
        <v>36</v>
      </c>
      <c r="U2" s="6" t="s">
        <v>6</v>
      </c>
      <c r="V2" s="6" t="s">
        <v>26</v>
      </c>
      <c r="W2" s="6" t="s">
        <v>27</v>
      </c>
      <c r="X2" s="6" t="s">
        <v>24</v>
      </c>
      <c r="Y2" s="6" t="s">
        <v>28</v>
      </c>
      <c r="Z2" s="6" t="s">
        <v>29</v>
      </c>
      <c r="AA2" s="6" t="s">
        <v>31</v>
      </c>
      <c r="AB2" s="6" t="s">
        <v>32</v>
      </c>
      <c r="AC2" s="6" t="s">
        <v>30</v>
      </c>
      <c r="AD2" s="6" t="s">
        <v>34</v>
      </c>
      <c r="AE2" s="6" t="s">
        <v>34</v>
      </c>
    </row>
    <row r="3" spans="1:31" s="3" customFormat="1" ht="14" customHeight="1">
      <c r="A3" s="8" t="s">
        <v>38</v>
      </c>
      <c r="B3" s="9" t="s">
        <v>13</v>
      </c>
      <c r="C3" s="9" t="s">
        <v>37</v>
      </c>
      <c r="D3" s="9" t="s">
        <v>21</v>
      </c>
      <c r="E3" s="9" t="s">
        <v>21</v>
      </c>
      <c r="F3" s="9" t="s">
        <v>21</v>
      </c>
      <c r="G3" s="9" t="s">
        <v>21</v>
      </c>
      <c r="H3" s="9" t="s">
        <v>21</v>
      </c>
      <c r="I3" s="9" t="s">
        <v>21</v>
      </c>
      <c r="J3" s="9" t="s">
        <v>21</v>
      </c>
      <c r="K3" s="9" t="s">
        <v>21</v>
      </c>
      <c r="L3" s="9" t="s">
        <v>21</v>
      </c>
      <c r="M3" s="9" t="s">
        <v>21</v>
      </c>
      <c r="N3" s="9" t="s">
        <v>21</v>
      </c>
      <c r="O3" s="9" t="s">
        <v>21</v>
      </c>
      <c r="P3" s="9" t="s">
        <v>21</v>
      </c>
      <c r="Q3" s="9" t="s">
        <v>21</v>
      </c>
      <c r="R3" s="9" t="s">
        <v>21</v>
      </c>
      <c r="S3" s="9" t="s">
        <v>21</v>
      </c>
      <c r="T3" s="9" t="s">
        <v>21</v>
      </c>
      <c r="U3" s="9" t="s">
        <v>21</v>
      </c>
      <c r="V3" s="9" t="s">
        <v>35</v>
      </c>
      <c r="W3" s="9" t="s">
        <v>25</v>
      </c>
      <c r="X3" s="9" t="s">
        <v>25</v>
      </c>
      <c r="Y3" s="9" t="s">
        <v>25</v>
      </c>
      <c r="Z3" s="9" t="s">
        <v>25</v>
      </c>
      <c r="AA3" s="9" t="s">
        <v>25</v>
      </c>
      <c r="AB3" s="9" t="s">
        <v>25</v>
      </c>
      <c r="AC3" s="9" t="s">
        <v>25</v>
      </c>
      <c r="AD3" s="9" t="s">
        <v>25</v>
      </c>
      <c r="AE3" s="3" t="s">
        <v>104</v>
      </c>
    </row>
    <row r="4" spans="1:31" s="3" customFormat="1" ht="14" customHeight="1">
      <c r="A4" s="8" t="s">
        <v>45</v>
      </c>
      <c r="B4" s="9">
        <v>2.2200000000000002</v>
      </c>
      <c r="C4" s="10">
        <v>1.76</v>
      </c>
      <c r="D4" s="11">
        <v>2.2376684437975003</v>
      </c>
      <c r="E4" s="11">
        <v>2.2369249270514446</v>
      </c>
      <c r="F4" s="11">
        <v>2.2407136295363741</v>
      </c>
      <c r="G4" s="11">
        <v>2.7945563693649711</v>
      </c>
      <c r="H4" s="11">
        <v>2.908644417781669</v>
      </c>
      <c r="I4" s="11">
        <v>3.267017903646293</v>
      </c>
      <c r="J4" s="11">
        <v>3.0938141727916695</v>
      </c>
      <c r="K4" s="11">
        <v>7.393300034725474</v>
      </c>
      <c r="L4" s="11">
        <v>2.6659877779851184</v>
      </c>
      <c r="M4" s="11">
        <v>2.9671793578673729</v>
      </c>
      <c r="N4" s="11">
        <v>2.6938861932422609</v>
      </c>
      <c r="O4" s="11">
        <v>2.3290471686919867</v>
      </c>
      <c r="P4" s="11">
        <v>3.0260420052423158</v>
      </c>
      <c r="Q4" s="11">
        <v>3.1055775488956807</v>
      </c>
      <c r="R4" s="11">
        <v>6.4740433986331061</v>
      </c>
      <c r="S4" s="11">
        <v>2.870148574118081</v>
      </c>
      <c r="T4" s="11">
        <v>3.1505742603747118</v>
      </c>
      <c r="U4" s="11">
        <v>0.41427417217135815</v>
      </c>
      <c r="V4" s="11"/>
      <c r="W4" s="11"/>
      <c r="X4" s="11"/>
      <c r="Y4" s="11"/>
      <c r="Z4" s="11"/>
      <c r="AA4" s="11"/>
      <c r="AB4" s="11"/>
      <c r="AC4" s="11"/>
      <c r="AD4" s="11"/>
      <c r="AE4" s="12">
        <f>(AE24*(22.99*2+16)/(22.99*2))/10000</f>
        <v>2.2241626794258376</v>
      </c>
    </row>
    <row r="5" spans="1:31" s="3" customFormat="1" ht="14" customHeight="1">
      <c r="A5" s="8" t="s">
        <v>46</v>
      </c>
      <c r="B5" s="9">
        <v>7.23</v>
      </c>
      <c r="C5" s="11">
        <v>7.2666666666666666</v>
      </c>
      <c r="D5" s="11">
        <v>7.2666666666666666</v>
      </c>
      <c r="E5" s="11">
        <v>7.2666666666666666</v>
      </c>
      <c r="F5" s="11">
        <v>7.2666666666666666</v>
      </c>
      <c r="G5" s="11">
        <v>10.713811472439835</v>
      </c>
      <c r="H5" s="13">
        <v>6.14</v>
      </c>
      <c r="I5" s="13">
        <v>7.55</v>
      </c>
      <c r="J5" s="11">
        <v>10.022049723102063</v>
      </c>
      <c r="K5" s="13">
        <v>1.88</v>
      </c>
      <c r="L5" s="11">
        <v>8.287617379044466</v>
      </c>
      <c r="M5" s="13">
        <v>8.01</v>
      </c>
      <c r="N5" s="11">
        <v>8.0067243047982899</v>
      </c>
      <c r="O5" s="13">
        <v>9.73</v>
      </c>
      <c r="P5" s="11">
        <v>11.098176044433087</v>
      </c>
      <c r="Q5" s="11">
        <v>5.3285898697276322</v>
      </c>
      <c r="R5" s="13">
        <v>6.4</v>
      </c>
      <c r="S5" s="13">
        <v>7.87</v>
      </c>
      <c r="T5" s="11">
        <v>9.2063536317072519</v>
      </c>
      <c r="U5" s="11">
        <v>18</v>
      </c>
      <c r="V5" s="12">
        <v>8.8635390946502088</v>
      </c>
      <c r="W5" s="11">
        <v>8.287617379044466</v>
      </c>
      <c r="X5" s="11">
        <v>10.713811472439835</v>
      </c>
      <c r="Y5" s="13">
        <v>8.01</v>
      </c>
      <c r="Z5" s="13">
        <v>7.87</v>
      </c>
      <c r="AA5" s="13">
        <v>6.4</v>
      </c>
      <c r="AB5" s="13">
        <v>6.14</v>
      </c>
      <c r="AC5" s="12">
        <v>2.0992592592592598</v>
      </c>
      <c r="AD5" s="9">
        <v>7.23</v>
      </c>
      <c r="AE5" s="12">
        <f>(AE26*(24.305+16)/(24.305))/10000</f>
        <v>7.2301913186587115</v>
      </c>
    </row>
    <row r="6" spans="1:31" s="3" customFormat="1" ht="14" customHeight="1">
      <c r="A6" s="8" t="s">
        <v>47</v>
      </c>
      <c r="B6" s="9">
        <v>13.5</v>
      </c>
      <c r="C6" s="10">
        <v>14.333333333333334</v>
      </c>
      <c r="D6" s="10">
        <v>13.526809557493925</v>
      </c>
      <c r="E6" s="10">
        <v>13.535867647920604</v>
      </c>
      <c r="F6" s="10">
        <v>13.667417965795382</v>
      </c>
      <c r="G6" s="10">
        <v>9.8149906379229783</v>
      </c>
      <c r="H6" s="10">
        <v>10.337426087409062</v>
      </c>
      <c r="I6" s="10">
        <v>10.940540466885981</v>
      </c>
      <c r="J6" s="10">
        <v>10.481902263983718</v>
      </c>
      <c r="K6" s="10">
        <v>20.890576307048409</v>
      </c>
      <c r="L6" s="10">
        <v>10.31321029794784</v>
      </c>
      <c r="M6" s="10">
        <v>11.418364941470543</v>
      </c>
      <c r="N6" s="10">
        <v>11.150413212071467</v>
      </c>
      <c r="O6" s="10">
        <v>7.8835718470207272</v>
      </c>
      <c r="P6" s="10">
        <v>11.596813745549268</v>
      </c>
      <c r="Q6" s="10">
        <v>8.9796764943128053</v>
      </c>
      <c r="R6" s="10">
        <v>21.421258118047046</v>
      </c>
      <c r="S6" s="10">
        <v>10.032434149947166</v>
      </c>
      <c r="T6" s="10">
        <v>10.329256305671915</v>
      </c>
      <c r="U6" s="10">
        <v>1.8725098056097347</v>
      </c>
      <c r="V6" s="10"/>
      <c r="W6" s="10"/>
      <c r="X6" s="10"/>
      <c r="Y6" s="10"/>
      <c r="Z6" s="10"/>
      <c r="AA6" s="10"/>
      <c r="AB6" s="10"/>
      <c r="AC6" s="10"/>
      <c r="AD6" s="10"/>
      <c r="AE6" s="14">
        <f>(AE28*(26.982*2+16*3)/(26.982*2))/10000</f>
        <v>13.5286902379364</v>
      </c>
    </row>
    <row r="7" spans="1:31" s="3" customFormat="1" ht="14" customHeight="1">
      <c r="A7" s="8" t="s">
        <v>48</v>
      </c>
      <c r="B7" s="9">
        <v>49.9</v>
      </c>
      <c r="C7" s="10">
        <v>49.063333333333333</v>
      </c>
      <c r="D7" s="10">
        <v>49.063333333333333</v>
      </c>
      <c r="E7" s="10">
        <v>49.063333333333333</v>
      </c>
      <c r="F7" s="10">
        <v>49.063333333333333</v>
      </c>
      <c r="G7" s="10">
        <v>47.226626428804018</v>
      </c>
      <c r="H7" s="15">
        <v>47.59</v>
      </c>
      <c r="I7" s="15">
        <v>45.05</v>
      </c>
      <c r="J7" s="10">
        <v>46.007767604021083</v>
      </c>
      <c r="K7" s="10">
        <v>51.62</v>
      </c>
      <c r="L7" s="10">
        <v>49.856489714191923</v>
      </c>
      <c r="M7" s="15">
        <v>50.75</v>
      </c>
      <c r="N7" s="10">
        <v>48.740168648284346</v>
      </c>
      <c r="O7" s="15">
        <v>45.37</v>
      </c>
      <c r="P7" s="10">
        <v>46.975543080128737</v>
      </c>
      <c r="Q7" s="10">
        <v>47.031932017526067</v>
      </c>
      <c r="R7" s="10">
        <v>47.36</v>
      </c>
      <c r="S7" s="10">
        <v>50.33</v>
      </c>
      <c r="T7" s="10">
        <v>46.428100729653224</v>
      </c>
      <c r="U7" s="10"/>
      <c r="V7" s="10"/>
      <c r="W7" s="10"/>
      <c r="X7" s="10"/>
      <c r="Y7" s="10"/>
      <c r="Z7" s="10"/>
      <c r="AA7" s="10"/>
      <c r="AB7" s="10"/>
      <c r="AC7" s="10"/>
      <c r="AD7" s="10"/>
      <c r="AE7" s="12"/>
    </row>
    <row r="8" spans="1:31" s="3" customFormat="1" ht="14" customHeight="1">
      <c r="A8" s="8" t="s">
        <v>49</v>
      </c>
      <c r="B8" s="9">
        <v>0.27</v>
      </c>
      <c r="C8" s="16"/>
      <c r="D8" s="11">
        <v>0.29492227814915095</v>
      </c>
      <c r="E8" s="11">
        <v>0.25777608018095544</v>
      </c>
      <c r="F8" s="11">
        <v>0.30721811147995531</v>
      </c>
      <c r="G8" s="11">
        <v>1.9786285788736837</v>
      </c>
      <c r="H8" s="11">
        <v>2.4385491928549423</v>
      </c>
      <c r="I8" s="11">
        <v>3.6709393519473474</v>
      </c>
      <c r="J8" s="11">
        <v>1.8261987818839021</v>
      </c>
      <c r="K8" s="11">
        <v>2.6830878343587306</v>
      </c>
      <c r="L8" s="11">
        <v>2.0688773952032706</v>
      </c>
      <c r="M8" s="11">
        <v>1.7425932341316943</v>
      </c>
      <c r="N8" s="11">
        <v>1.5130617306693868</v>
      </c>
      <c r="O8" s="11">
        <v>2.3221105526468571</v>
      </c>
      <c r="P8" s="11">
        <v>1.5467067261300218</v>
      </c>
      <c r="Q8" s="11">
        <v>2.5198806743668261</v>
      </c>
      <c r="R8" s="11">
        <v>4.7851542416575228</v>
      </c>
      <c r="S8" s="11">
        <v>1.2911559950608482</v>
      </c>
      <c r="T8" s="11">
        <v>1.9513896840142764</v>
      </c>
      <c r="U8" s="13">
        <v>1.0635588360397417</v>
      </c>
      <c r="V8" s="11"/>
      <c r="W8" s="11"/>
      <c r="X8" s="11"/>
      <c r="Y8" s="11"/>
      <c r="Z8" s="11"/>
      <c r="AA8" s="11"/>
      <c r="AB8" s="11"/>
      <c r="AC8" s="11"/>
      <c r="AD8" s="11"/>
      <c r="AE8" s="12">
        <f>(AE30*(30.974*2+16*5)/(30.974*2))/10000</f>
        <v>0.27496868341189384</v>
      </c>
    </row>
    <row r="9" spans="1:31" s="3" customFormat="1" ht="14" customHeight="1">
      <c r="A9" s="8" t="s">
        <v>50</v>
      </c>
      <c r="B9" s="9">
        <v>0.52</v>
      </c>
      <c r="C9" s="10">
        <v>0.79333333333333333</v>
      </c>
      <c r="D9" s="11">
        <v>0.52295305137462267</v>
      </c>
      <c r="E9" s="11">
        <v>0.5207858084544652</v>
      </c>
      <c r="F9" s="11">
        <v>0.53650850466009459</v>
      </c>
      <c r="G9" s="11">
        <v>0.95254148099776359</v>
      </c>
      <c r="H9" s="11">
        <v>0.37699641513381754</v>
      </c>
      <c r="I9" s="11">
        <v>0.48121178143253801</v>
      </c>
      <c r="J9" s="11">
        <v>0.47884513584597127</v>
      </c>
      <c r="K9" s="11">
        <v>5.5497402357586072</v>
      </c>
      <c r="L9" s="11">
        <v>0.21984516233311038</v>
      </c>
      <c r="M9" s="11">
        <v>0.21302506414033487</v>
      </c>
      <c r="N9" s="11">
        <v>0.24432284287547074</v>
      </c>
      <c r="O9" s="11">
        <v>0.71213091375364512</v>
      </c>
      <c r="P9" s="11">
        <v>0.3822382139077472</v>
      </c>
      <c r="Q9" s="11">
        <v>0.33232102451991447</v>
      </c>
      <c r="R9" s="11">
        <v>2.3574601811531521</v>
      </c>
      <c r="S9" s="11">
        <v>0.24684208527067891</v>
      </c>
      <c r="T9" s="11">
        <v>0.71511419455716563</v>
      </c>
      <c r="U9" s="13">
        <v>6.3371253402760411E-2</v>
      </c>
      <c r="V9" s="11"/>
      <c r="W9" s="11"/>
      <c r="X9" s="11"/>
      <c r="Y9" s="11"/>
      <c r="Z9" s="11"/>
      <c r="AA9" s="11"/>
      <c r="AB9" s="11"/>
      <c r="AC9" s="11"/>
      <c r="AD9" s="11"/>
      <c r="AE9" s="12">
        <f>(AE32*(30.098*2+16)/(30.098*2))/10000</f>
        <v>0.54429330852548341</v>
      </c>
    </row>
    <row r="10" spans="1:31" ht="14" customHeight="1">
      <c r="A10" s="17" t="s">
        <v>44</v>
      </c>
      <c r="B10" s="10">
        <v>11.4</v>
      </c>
      <c r="C10" s="10">
        <v>11.123333333333333</v>
      </c>
      <c r="D10" s="18">
        <v>11.34832191394846</v>
      </c>
      <c r="E10" s="18">
        <v>11.301890329034691</v>
      </c>
      <c r="F10" s="18">
        <v>11.29364252090704</v>
      </c>
      <c r="G10" s="18">
        <v>5.5000617194788148</v>
      </c>
      <c r="H10" s="18">
        <v>8.232542400815321</v>
      </c>
      <c r="I10" s="18">
        <v>9.363657747137486</v>
      </c>
      <c r="J10" s="18">
        <v>7.7645448437698228</v>
      </c>
      <c r="K10" s="18">
        <v>6.8900067945953953</v>
      </c>
      <c r="L10" s="18">
        <v>6.222150542101196</v>
      </c>
      <c r="M10" s="18">
        <v>6.6728737606358486</v>
      </c>
      <c r="N10" s="18">
        <v>8.1071122414064103</v>
      </c>
      <c r="O10" s="18">
        <v>7.2296582854346418</v>
      </c>
      <c r="P10" s="18">
        <v>7.8317483303236806</v>
      </c>
      <c r="Q10" s="18">
        <v>9.0210959032695701</v>
      </c>
      <c r="R10" s="18">
        <v>12.080816875507933</v>
      </c>
      <c r="S10" s="18">
        <v>5.7293395090505754</v>
      </c>
      <c r="T10" s="18">
        <v>9.3191537036923808</v>
      </c>
      <c r="U10" s="19">
        <v>5.5373783546545816</v>
      </c>
      <c r="V10" s="18">
        <v>11.237122917394526</v>
      </c>
      <c r="W10" s="18">
        <v>6.5130806137465056</v>
      </c>
      <c r="X10" s="18">
        <v>6.9278951944380038</v>
      </c>
      <c r="Y10" s="18">
        <v>4.8715188494784982</v>
      </c>
      <c r="Z10" s="18">
        <v>8.4556894297947824</v>
      </c>
      <c r="AA10" s="18">
        <v>11.002895379258915</v>
      </c>
      <c r="AB10" s="18">
        <v>6.596941943956792</v>
      </c>
      <c r="AC10" s="18">
        <v>1.183994926895197</v>
      </c>
      <c r="AD10" s="18">
        <v>12.280624565641274</v>
      </c>
      <c r="AE10" s="14">
        <f>(AE34*(40.078+16)/40.078)/10000</f>
        <v>11.431639802385348</v>
      </c>
    </row>
    <row r="11" spans="1:31" ht="14" customHeight="1">
      <c r="A11" s="17" t="s">
        <v>51</v>
      </c>
      <c r="B11" s="11">
        <v>2.73</v>
      </c>
      <c r="C11" s="10">
        <v>2.83</v>
      </c>
      <c r="D11" s="20">
        <v>2.6989096895182931</v>
      </c>
      <c r="E11" s="20">
        <v>2.6828805001031624</v>
      </c>
      <c r="F11" s="20">
        <v>2.7103177350690268</v>
      </c>
      <c r="G11" s="20">
        <v>1.1396560579060526</v>
      </c>
      <c r="H11" s="20">
        <v>1.3322278232031088</v>
      </c>
      <c r="I11" s="20">
        <v>1.7900462302992772</v>
      </c>
      <c r="J11" s="20">
        <v>1.1363243028676493</v>
      </c>
      <c r="K11" s="20">
        <v>1.236625686049303</v>
      </c>
      <c r="L11" s="20">
        <v>0.55992112236115255</v>
      </c>
      <c r="M11" s="20">
        <v>0.55439457587204011</v>
      </c>
      <c r="N11" s="20">
        <v>0.82338986099733102</v>
      </c>
      <c r="O11" s="20">
        <v>1.2804044556949574</v>
      </c>
      <c r="P11" s="20">
        <v>1.1139459678928325</v>
      </c>
      <c r="Q11" s="20">
        <v>1.8904070822038448</v>
      </c>
      <c r="R11" s="20">
        <v>0.84790808382627236</v>
      </c>
      <c r="S11" s="20">
        <v>0.69064211111857077</v>
      </c>
      <c r="T11" s="20">
        <v>1.2985317527573303</v>
      </c>
      <c r="U11" s="21">
        <v>0.31286426204020545</v>
      </c>
      <c r="V11" s="20">
        <v>0.32869924510793647</v>
      </c>
      <c r="W11" s="20">
        <v>0.54685540264739363</v>
      </c>
      <c r="X11" s="20">
        <v>1.2737930813231844</v>
      </c>
      <c r="Y11" s="20">
        <v>0.32424410217726601</v>
      </c>
      <c r="Z11" s="20">
        <v>1.3546752639852389</v>
      </c>
      <c r="AA11" s="20">
        <v>0.56467382462145688</v>
      </c>
      <c r="AB11" s="20">
        <v>1.0568876900723465</v>
      </c>
      <c r="AC11" s="20">
        <v>2.8704047120930047</v>
      </c>
      <c r="AD11" s="20">
        <v>2.7457492716905141</v>
      </c>
      <c r="AE11" s="12">
        <f>(AE36*(47.867+16*2)/(47.867))/10000</f>
        <v>2.6063935634152964</v>
      </c>
    </row>
    <row r="12" spans="1:31" ht="14" customHeight="1">
      <c r="A12" s="17" t="s">
        <v>52</v>
      </c>
      <c r="B12" s="22">
        <f>(280*(52*2+16*3)/(52*2))/10000</f>
        <v>4.0923076923076923E-2</v>
      </c>
      <c r="C12" s="16"/>
      <c r="D12" s="23">
        <v>4.1474257039025068E-2</v>
      </c>
      <c r="E12" s="23">
        <v>4.1541962557993417E-2</v>
      </c>
      <c r="F12" s="23">
        <v>4.1874188076292992E-2</v>
      </c>
      <c r="G12" s="23">
        <v>0.27630193599220276</v>
      </c>
      <c r="H12" s="23">
        <v>0.17465515823005967</v>
      </c>
      <c r="I12" s="23">
        <v>0.12053976470900536</v>
      </c>
      <c r="J12" s="23">
        <v>0.22255929512192665</v>
      </c>
      <c r="K12" s="23">
        <v>4.4517902246062864E-3</v>
      </c>
      <c r="L12" s="23">
        <v>0.22875111020326566</v>
      </c>
      <c r="M12" s="23">
        <v>0.14721348254798858</v>
      </c>
      <c r="N12" s="23">
        <v>0.21388352921355078</v>
      </c>
      <c r="O12" s="23">
        <v>1.366786124025976</v>
      </c>
      <c r="P12" s="23">
        <v>0.24760517415435748</v>
      </c>
      <c r="Q12" s="23">
        <v>6.9362729915780227E-2</v>
      </c>
      <c r="R12" s="23">
        <v>0.1370128780711074</v>
      </c>
      <c r="S12" s="23">
        <v>0.1678598927345081</v>
      </c>
      <c r="T12" s="23">
        <v>0.1823772859476612</v>
      </c>
      <c r="U12" s="24">
        <v>0.31882838472291591</v>
      </c>
      <c r="V12" s="23">
        <v>0.19490455926465972</v>
      </c>
      <c r="W12" s="23">
        <v>0.21150599294293571</v>
      </c>
      <c r="X12" s="23">
        <v>0.20877952807503647</v>
      </c>
      <c r="Y12" s="23">
        <v>6.7178666191920672E-2</v>
      </c>
      <c r="Z12" s="23">
        <v>0.14917349657257881</v>
      </c>
      <c r="AA12" s="23">
        <v>0.13869637152461453</v>
      </c>
      <c r="AB12" s="23">
        <v>0.11638186390795856</v>
      </c>
      <c r="AC12" s="23">
        <v>16.616923470727183</v>
      </c>
      <c r="AD12" s="23">
        <v>4.3536971949734632E-2</v>
      </c>
      <c r="AE12" s="25">
        <f>(AE40*(51.996+16)/(51.996))/10000</f>
        <v>3.7269905377336723E-2</v>
      </c>
    </row>
    <row r="13" spans="1:31" ht="14" customHeight="1">
      <c r="A13" s="17" t="s">
        <v>39</v>
      </c>
      <c r="B13" s="22">
        <f>(1290*(54.94+16)/54.94)/10000</f>
        <v>0.16656825627957772</v>
      </c>
      <c r="C13" s="16"/>
      <c r="D13" s="23">
        <v>0.1689076916649879</v>
      </c>
      <c r="E13" s="23">
        <v>0.1694053131456833</v>
      </c>
      <c r="F13" s="23">
        <v>0.16918431203748066</v>
      </c>
      <c r="G13" s="23">
        <v>0.3665544084976633</v>
      </c>
      <c r="H13" s="23">
        <v>0.2609434243589408</v>
      </c>
      <c r="I13" s="23">
        <v>0.29221333276912059</v>
      </c>
      <c r="J13" s="23">
        <v>0.3212430669464354</v>
      </c>
      <c r="K13" s="23">
        <v>0.23837650207136007</v>
      </c>
      <c r="L13" s="23">
        <v>0.26361691015814898</v>
      </c>
      <c r="M13" s="23">
        <v>0.28614316960444885</v>
      </c>
      <c r="N13" s="23">
        <v>0.29842886578511052</v>
      </c>
      <c r="O13" s="23">
        <v>0.29568776638495253</v>
      </c>
      <c r="P13" s="23">
        <v>0.33287420603274065</v>
      </c>
      <c r="Q13" s="23">
        <v>0.29828941606852272</v>
      </c>
      <c r="R13" s="23">
        <v>0.23792629817381261</v>
      </c>
      <c r="S13" s="23">
        <v>0.26429129786458222</v>
      </c>
      <c r="T13" s="23">
        <v>0.33930582926156921</v>
      </c>
      <c r="U13" s="24">
        <v>0.68998965480438634</v>
      </c>
      <c r="V13" s="23">
        <v>0.2296109813212773</v>
      </c>
      <c r="W13" s="23">
        <v>0.27934035173552929</v>
      </c>
      <c r="X13" s="23">
        <v>0.35770981445770528</v>
      </c>
      <c r="Y13" s="23">
        <v>0.28823184441796723</v>
      </c>
      <c r="Z13" s="23">
        <v>0.32960722236507572</v>
      </c>
      <c r="AA13" s="23">
        <v>0.24567800808473622</v>
      </c>
      <c r="AB13" s="23">
        <v>0.25715226751227005</v>
      </c>
      <c r="AC13" s="23">
        <v>0.56202713355778877</v>
      </c>
      <c r="AD13" s="23">
        <v>0.16990215833470321</v>
      </c>
      <c r="AE13" s="25">
        <f>(AE42*(54.938+16)/(54.938))/10000</f>
        <v>0.17367142961156212</v>
      </c>
    </row>
    <row r="14" spans="1:31" s="3" customFormat="1" ht="14" customHeight="1">
      <c r="A14" s="8" t="s">
        <v>53</v>
      </c>
      <c r="B14" s="11">
        <f>12.3*(55.85*2+16*2)/(55.85*2+16*3)</f>
        <v>11.06768941765811</v>
      </c>
      <c r="C14" s="10">
        <v>11.29</v>
      </c>
      <c r="D14" s="11">
        <v>11.016442586370113</v>
      </c>
      <c r="E14" s="11">
        <v>11.039273623825173</v>
      </c>
      <c r="F14" s="11">
        <v>11.151873336390574</v>
      </c>
      <c r="G14" s="11">
        <v>19.227108918319988</v>
      </c>
      <c r="H14" s="11">
        <v>12.977616587938241</v>
      </c>
      <c r="I14" s="11">
        <v>14.306015346610051</v>
      </c>
      <c r="J14" s="11">
        <v>16.682398253285253</v>
      </c>
      <c r="K14" s="11">
        <v>4.1048185377967581</v>
      </c>
      <c r="L14" s="11">
        <v>11.9624468108985</v>
      </c>
      <c r="M14" s="11">
        <v>11.429272736193363</v>
      </c>
      <c r="N14" s="11">
        <v>12.959800710605453</v>
      </c>
      <c r="O14" s="11">
        <v>17.17726008903022</v>
      </c>
      <c r="P14" s="11">
        <v>18.208759193850216</v>
      </c>
      <c r="Q14" s="11">
        <v>14.555635380445182</v>
      </c>
      <c r="R14" s="11">
        <v>10.673179512486161</v>
      </c>
      <c r="S14" s="11">
        <v>11.830806115374589</v>
      </c>
      <c r="T14" s="11">
        <v>16.337245719601444</v>
      </c>
      <c r="U14" s="13">
        <v>26.342691600162709</v>
      </c>
      <c r="V14" s="11">
        <v>8.0570871063462821</v>
      </c>
      <c r="W14" s="11">
        <v>11.405893906661237</v>
      </c>
      <c r="X14" s="11">
        <v>18.756598480654507</v>
      </c>
      <c r="Y14" s="11">
        <v>11.272229144921191</v>
      </c>
      <c r="Z14" s="11">
        <v>12.701745411825968</v>
      </c>
      <c r="AA14" s="11">
        <v>11.389085825391758</v>
      </c>
      <c r="AB14" s="11">
        <v>9.9096209439150478</v>
      </c>
      <c r="AC14" s="11">
        <v>53.291724404113715</v>
      </c>
      <c r="AD14" s="11">
        <v>11.513936917934862</v>
      </c>
      <c r="AE14" s="12">
        <f>(AE44*(55.845+16)/(55.845))/10000</f>
        <v>11.102557972960874</v>
      </c>
    </row>
    <row r="15" spans="1:31" ht="14" customHeight="1">
      <c r="A15" s="17" t="s">
        <v>54</v>
      </c>
      <c r="B15" s="10">
        <f>(4.36/24.31)*100/((4.36/24.31)+(8.63/55.85))</f>
        <v>53.718354657266595</v>
      </c>
      <c r="C15" s="18">
        <v>53.431534682786797</v>
      </c>
      <c r="D15" s="18">
        <v>54.041463035673061</v>
      </c>
      <c r="E15" s="18">
        <v>53.864353375013472</v>
      </c>
      <c r="F15" s="18">
        <v>53.612065756426887</v>
      </c>
      <c r="G15" s="20">
        <v>49.832893555306086</v>
      </c>
      <c r="H15" s="20">
        <v>45.752806905109331</v>
      </c>
      <c r="I15" s="20">
        <v>48.474740464610363</v>
      </c>
      <c r="J15" s="20">
        <v>51.712746954669306</v>
      </c>
      <c r="K15" s="20">
        <v>44.947638468843827</v>
      </c>
      <c r="L15" s="20">
        <v>55.257826002445697</v>
      </c>
      <c r="M15" s="20">
        <v>55.542532558124989</v>
      </c>
      <c r="N15" s="20">
        <v>52.411443584857295</v>
      </c>
      <c r="O15" s="20">
        <v>50.243265515195482</v>
      </c>
      <c r="P15" s="20">
        <v>52.073341509411897</v>
      </c>
      <c r="Q15" s="20">
        <v>39.48934995527307</v>
      </c>
      <c r="R15" s="20">
        <v>51.666063117784375</v>
      </c>
      <c r="S15" s="20">
        <v>54.25107385478173</v>
      </c>
      <c r="T15" s="20">
        <v>50.113738945189155</v>
      </c>
      <c r="U15" s="19">
        <v>54.91616770753582</v>
      </c>
      <c r="V15" s="18">
        <v>66.22492803309828</v>
      </c>
      <c r="W15" s="18">
        <v>56.432542680510352</v>
      </c>
      <c r="X15" s="18">
        <v>50.452270511707191</v>
      </c>
      <c r="Y15" s="18">
        <v>55.88390866005598</v>
      </c>
      <c r="Z15" s="18">
        <v>52.483501284240859</v>
      </c>
      <c r="AA15" s="18">
        <v>50.043642481917345</v>
      </c>
      <c r="AB15" s="18">
        <v>52.483501284240859</v>
      </c>
      <c r="AC15" s="18">
        <v>6.5604432065006826</v>
      </c>
      <c r="AD15" s="18">
        <v>52.81524086607368</v>
      </c>
    </row>
    <row r="16" spans="1:31" ht="14" customHeight="1">
      <c r="A16" s="17" t="s">
        <v>40</v>
      </c>
      <c r="B16" s="8"/>
      <c r="C16" s="8"/>
      <c r="D16" s="18">
        <v>43823.534276027443</v>
      </c>
      <c r="E16" s="18">
        <v>43602.406350781443</v>
      </c>
      <c r="F16" s="18">
        <v>43602.406350781443</v>
      </c>
      <c r="G16" s="18">
        <v>64612.442792114205</v>
      </c>
      <c r="H16" s="18">
        <v>37028.876209377318</v>
      </c>
      <c r="I16" s="18">
        <v>45532.250062019346</v>
      </c>
      <c r="J16" s="18">
        <v>60440.592599506606</v>
      </c>
      <c r="K16" s="19">
        <v>11337.831803522698</v>
      </c>
      <c r="L16" s="18">
        <v>49980.644625296693</v>
      </c>
      <c r="M16" s="18">
        <v>48306.400396923833</v>
      </c>
      <c r="N16" s="18">
        <v>48286.64546009586</v>
      </c>
      <c r="O16" s="18">
        <v>58679.310344827587</v>
      </c>
      <c r="P16" s="18">
        <v>66930.453892376172</v>
      </c>
      <c r="Q16" s="18">
        <v>32135.455155812135</v>
      </c>
      <c r="R16" s="19">
        <v>38596.874224758125</v>
      </c>
      <c r="S16" s="19">
        <v>47462.093773257249</v>
      </c>
      <c r="T16" s="18">
        <v>55521.323936195302</v>
      </c>
      <c r="U16" s="19">
        <v>108553.70875713222</v>
      </c>
      <c r="V16" s="18">
        <v>53453.89119100634</v>
      </c>
      <c r="W16" s="18">
        <v>49980.644625296693</v>
      </c>
      <c r="X16" s="18">
        <v>64612.442792114205</v>
      </c>
      <c r="Y16" s="18">
        <v>48306.400396923833</v>
      </c>
      <c r="Z16" s="18">
        <v>47462.093773257249</v>
      </c>
      <c r="AA16" s="18">
        <v>38596.874224758125</v>
      </c>
      <c r="AB16" s="18">
        <v>37028.876209377318</v>
      </c>
      <c r="AC16" s="18">
        <v>12660.132124185713</v>
      </c>
      <c r="AD16" s="18">
        <v>43602.406350781443</v>
      </c>
    </row>
    <row r="17" spans="1:31" ht="14" customHeight="1">
      <c r="A17" s="17" t="s">
        <v>41</v>
      </c>
      <c r="B17" s="15"/>
      <c r="C17" s="13"/>
      <c r="D17" s="13">
        <v>0.34203785815098803</v>
      </c>
      <c r="E17" s="13">
        <v>0.34299923549617728</v>
      </c>
      <c r="F17" s="13">
        <v>0.34547603717150122</v>
      </c>
      <c r="G17" s="13">
        <v>0.60450235821257492</v>
      </c>
      <c r="H17" s="13">
        <v>0.42581730335013218</v>
      </c>
      <c r="I17" s="13">
        <v>0.45719437590733725</v>
      </c>
      <c r="J17" s="13">
        <v>0.53262008012096607</v>
      </c>
      <c r="K17" s="13">
        <v>0.11959472371697735</v>
      </c>
      <c r="L17" s="13">
        <v>0.38625498707011358</v>
      </c>
      <c r="M17" s="13">
        <v>0.36233793958658633</v>
      </c>
      <c r="N17" s="13">
        <v>0.41589898453497626</v>
      </c>
      <c r="O17" s="13">
        <v>0.56440958951224096</v>
      </c>
      <c r="P17" s="13">
        <v>0.55947466952098013</v>
      </c>
      <c r="Q17" s="13">
        <v>0.48226064596834023</v>
      </c>
      <c r="R17" s="13">
        <v>0.29180995934452497</v>
      </c>
      <c r="S17" s="13">
        <v>0.38727714243464728</v>
      </c>
      <c r="T17" s="13">
        <v>0.51694892354283528</v>
      </c>
      <c r="U17" s="13">
        <v>0.86828723056982238</v>
      </c>
      <c r="V17" s="13"/>
      <c r="W17" s="13"/>
      <c r="X17" s="13"/>
      <c r="Y17" s="13"/>
      <c r="Z17" s="13"/>
      <c r="AA17" s="13"/>
      <c r="AB17" s="13"/>
      <c r="AC17" s="13"/>
      <c r="AD17" s="13"/>
    </row>
    <row r="18" spans="1:31" ht="14" customHeight="1">
      <c r="A18" s="17" t="s">
        <v>42</v>
      </c>
      <c r="B18" s="15"/>
      <c r="C18" s="13"/>
      <c r="D18" s="26">
        <v>5.3112878462766074E-3</v>
      </c>
      <c r="E18" s="26">
        <v>5.3308601618151574E-3</v>
      </c>
      <c r="F18" s="26">
        <v>5.3082063862646793E-3</v>
      </c>
      <c r="G18" s="26">
        <v>1.1671859984405664E-2</v>
      </c>
      <c r="H18" s="26">
        <v>8.671462146151613E-3</v>
      </c>
      <c r="I18" s="26">
        <v>9.458011319477367E-3</v>
      </c>
      <c r="J18" s="26">
        <v>1.038748533144108E-2</v>
      </c>
      <c r="K18" s="26">
        <v>7.0339472764084652E-3</v>
      </c>
      <c r="L18" s="26">
        <v>8.6207480889933397E-3</v>
      </c>
      <c r="M18" s="26">
        <v>9.1874757689980307E-3</v>
      </c>
      <c r="N18" s="26">
        <v>9.6994693327154477E-3</v>
      </c>
      <c r="O18" s="26">
        <v>9.8399175218539872E-3</v>
      </c>
      <c r="P18" s="26">
        <v>1.0358522855511164E-2</v>
      </c>
      <c r="Q18" s="26">
        <v>1.0009355371605107E-2</v>
      </c>
      <c r="R18" s="26">
        <v>6.5881936016176333E-3</v>
      </c>
      <c r="S18" s="26">
        <v>8.7620958726694568E-3</v>
      </c>
      <c r="T18" s="26">
        <v>1.0873709449100377E-2</v>
      </c>
      <c r="U18" s="26">
        <v>2.3033686684737143E-2</v>
      </c>
      <c r="V18" s="26"/>
      <c r="W18" s="26"/>
      <c r="X18" s="26"/>
      <c r="Y18" s="26"/>
      <c r="Z18" s="26"/>
      <c r="AA18" s="26"/>
      <c r="AB18" s="26"/>
      <c r="AC18" s="26"/>
      <c r="AD18" s="26"/>
    </row>
    <row r="19" spans="1:31" ht="14" customHeight="1">
      <c r="A19" s="17" t="s">
        <v>55</v>
      </c>
      <c r="B19" s="15">
        <f>B4+B9</f>
        <v>2.74</v>
      </c>
      <c r="C19" s="13"/>
      <c r="D19" s="15">
        <v>2.7606214951721229</v>
      </c>
      <c r="E19" s="15">
        <v>2.7577107355059098</v>
      </c>
      <c r="F19" s="15">
        <v>2.7772221341964687</v>
      </c>
      <c r="G19" s="15">
        <v>3.7470978503627346</v>
      </c>
      <c r="H19" s="15">
        <v>3.2856408329154867</v>
      </c>
      <c r="I19" s="15">
        <v>3.7482296850788308</v>
      </c>
      <c r="J19" s="15">
        <v>3.5726593086376406</v>
      </c>
      <c r="K19" s="15">
        <v>12.943040270484081</v>
      </c>
      <c r="L19" s="15">
        <v>2.8858329403182288</v>
      </c>
      <c r="M19" s="15">
        <v>3.1802044220077077</v>
      </c>
      <c r="N19" s="15">
        <v>2.9382090361177315</v>
      </c>
      <c r="O19" s="15">
        <v>3.041178082445632</v>
      </c>
      <c r="P19" s="15">
        <v>3.408280219150063</v>
      </c>
      <c r="Q19" s="15">
        <v>3.4378985734155951</v>
      </c>
      <c r="R19" s="15">
        <v>8.8315035797862578</v>
      </c>
      <c r="S19" s="15">
        <v>3.11699065938876</v>
      </c>
      <c r="T19" s="15">
        <v>3.8656884549318775</v>
      </c>
      <c r="U19" s="15">
        <v>0.47764542557411854</v>
      </c>
      <c r="V19" s="15"/>
      <c r="W19" s="15"/>
      <c r="X19" s="15"/>
      <c r="Y19" s="15"/>
      <c r="Z19" s="15"/>
      <c r="AA19" s="15"/>
      <c r="AB19" s="15"/>
      <c r="AC19" s="15"/>
      <c r="AD19" s="15"/>
    </row>
    <row r="20" spans="1:31" ht="14" customHeight="1">
      <c r="A20" s="17" t="s">
        <v>56</v>
      </c>
      <c r="B20" s="13">
        <f>(B64/B72)/1.547</f>
        <v>1.5639009946410327</v>
      </c>
      <c r="C20" s="13"/>
      <c r="D20" s="13">
        <v>1.5757341131928357</v>
      </c>
      <c r="E20" s="13">
        <v>1.5728142710544857</v>
      </c>
      <c r="F20" s="13">
        <v>1.6241784161763506</v>
      </c>
      <c r="G20" s="13">
        <v>1.4254123672809598</v>
      </c>
      <c r="H20" s="13">
        <v>1.2667562980462543</v>
      </c>
      <c r="I20" s="13">
        <v>1.3730449218693745</v>
      </c>
      <c r="J20" s="13">
        <v>1.4779531975398497</v>
      </c>
      <c r="K20" s="13">
        <v>1.5166899319614533</v>
      </c>
      <c r="L20" s="13">
        <v>1.3750297045308544</v>
      </c>
      <c r="M20" s="13">
        <v>1.4933682737493479</v>
      </c>
      <c r="N20" s="13">
        <v>1.341290536511839</v>
      </c>
      <c r="O20" s="13">
        <v>1.6030219419120437</v>
      </c>
      <c r="P20" s="13">
        <v>1.5124422356189571</v>
      </c>
      <c r="Q20" s="13">
        <v>1.2601708824816495</v>
      </c>
      <c r="R20" s="13">
        <v>1.4734986771773131</v>
      </c>
      <c r="S20" s="13">
        <v>1.3943143413382215</v>
      </c>
      <c r="T20" s="13">
        <v>1.7491970767483742</v>
      </c>
      <c r="U20" s="13">
        <v>0.34356968251854636</v>
      </c>
      <c r="V20" s="13">
        <v>0.57327092895329501</v>
      </c>
      <c r="W20" s="13">
        <v>1.4965010332790161</v>
      </c>
      <c r="X20" s="13">
        <v>1.4810130180731726</v>
      </c>
      <c r="Y20" s="13">
        <v>1.5921785536277295</v>
      </c>
      <c r="Z20" s="13">
        <v>1.3522824828976083</v>
      </c>
      <c r="AA20" s="13">
        <v>1.5899072186192618</v>
      </c>
      <c r="AB20" s="13">
        <v>1.3522824828976083</v>
      </c>
      <c r="AC20" s="13">
        <v>1.2342842726379044</v>
      </c>
      <c r="AD20" s="13">
        <v>1.7503716606144586</v>
      </c>
    </row>
    <row r="21" spans="1:31" ht="14" customHeight="1">
      <c r="A21" s="17" t="s">
        <v>43</v>
      </c>
      <c r="B21" s="13">
        <f>SUM(B4:B14)</f>
        <v>99.045180750860766</v>
      </c>
      <c r="C21" s="13"/>
      <c r="D21" s="13">
        <v>98.186409469356079</v>
      </c>
      <c r="E21" s="13">
        <v>98.116346192274193</v>
      </c>
      <c r="F21" s="13">
        <v>98.448750303952224</v>
      </c>
      <c r="G21" s="13">
        <v>99.990838008597976</v>
      </c>
      <c r="H21" s="13">
        <v>92.769601507725156</v>
      </c>
      <c r="I21" s="13">
        <v>96.832181925437098</v>
      </c>
      <c r="J21" s="13">
        <v>98.037647443619505</v>
      </c>
      <c r="K21" s="13">
        <v>102.49098372262864</v>
      </c>
      <c r="L21" s="13">
        <v>92.64891422242799</v>
      </c>
      <c r="M21" s="13">
        <v>94.191060322463628</v>
      </c>
      <c r="N21" s="13">
        <v>94.751192139949097</v>
      </c>
      <c r="O21" s="13">
        <v>95.69665720268398</v>
      </c>
      <c r="P21" s="13">
        <v>102.36045268764499</v>
      </c>
      <c r="Q21" s="13">
        <v>93.132768141251844</v>
      </c>
      <c r="R21" s="13">
        <v>112.77475958755612</v>
      </c>
      <c r="S21" s="13">
        <v>91.323519730539601</v>
      </c>
      <c r="T21" s="13">
        <v>99.257403097238921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1" ht="14" customHeight="1">
      <c r="A22" s="17"/>
      <c r="B22" s="13"/>
      <c r="C22" s="1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pans="1:31" ht="14" customHeight="1">
      <c r="A23" s="17" t="s">
        <v>99</v>
      </c>
      <c r="B23" s="27" t="s">
        <v>16</v>
      </c>
      <c r="C23" s="27"/>
      <c r="D23" s="18" t="s">
        <v>15</v>
      </c>
      <c r="E23" s="18" t="s">
        <v>15</v>
      </c>
      <c r="F23" s="18" t="s">
        <v>15</v>
      </c>
      <c r="G23" s="28" t="s">
        <v>15</v>
      </c>
      <c r="H23" s="28" t="s">
        <v>15</v>
      </c>
      <c r="I23" s="28" t="s">
        <v>15</v>
      </c>
      <c r="J23" s="28" t="s">
        <v>15</v>
      </c>
      <c r="K23" s="28" t="s">
        <v>15</v>
      </c>
      <c r="L23" s="28" t="s">
        <v>15</v>
      </c>
      <c r="M23" s="28" t="s">
        <v>15</v>
      </c>
      <c r="N23" s="28" t="s">
        <v>15</v>
      </c>
      <c r="O23" s="28" t="s">
        <v>15</v>
      </c>
      <c r="P23" s="28" t="s">
        <v>15</v>
      </c>
      <c r="Q23" s="28" t="s">
        <v>15</v>
      </c>
      <c r="R23" s="28" t="s">
        <v>15</v>
      </c>
      <c r="S23" s="28" t="s">
        <v>15</v>
      </c>
      <c r="T23" s="28" t="s">
        <v>15</v>
      </c>
      <c r="U23" s="28" t="s">
        <v>15</v>
      </c>
      <c r="V23" s="28"/>
      <c r="W23" s="28"/>
      <c r="X23" s="28"/>
      <c r="Y23" s="28"/>
      <c r="Z23" s="28"/>
      <c r="AA23" s="28"/>
      <c r="AB23" s="28"/>
      <c r="AC23" s="28"/>
      <c r="AD23" s="28"/>
    </row>
    <row r="24" spans="1:31" ht="14" customHeight="1">
      <c r="A24" s="28" t="s">
        <v>63</v>
      </c>
      <c r="B24" s="29">
        <f>B4*22.99*2*10000/(22.99*2+16)</f>
        <v>16469.119070667959</v>
      </c>
      <c r="C24" s="28"/>
      <c r="D24" s="30">
        <v>16600.192811521309</v>
      </c>
      <c r="E24" s="30">
        <v>16594.67701610607</v>
      </c>
      <c r="F24" s="30">
        <v>16622.783589235638</v>
      </c>
      <c r="G24" s="30">
        <v>20731.478196741104</v>
      </c>
      <c r="H24" s="30">
        <v>21577.842905711703</v>
      </c>
      <c r="I24" s="30">
        <v>24236.444532051719</v>
      </c>
      <c r="J24" s="30">
        <v>22951.528826227972</v>
      </c>
      <c r="K24" s="30">
        <v>54847.35972840873</v>
      </c>
      <c r="L24" s="30">
        <v>19777.689259721807</v>
      </c>
      <c r="M24" s="30">
        <v>22012.085652588223</v>
      </c>
      <c r="N24" s="30">
        <v>19984.654269970822</v>
      </c>
      <c r="O24" s="30">
        <v>17278.087901977662</v>
      </c>
      <c r="P24" s="30">
        <v>22448.75950323357</v>
      </c>
      <c r="Q24" s="30">
        <v>23038.795691872121</v>
      </c>
      <c r="R24" s="30">
        <v>48027.834054396611</v>
      </c>
      <c r="S24" s="30">
        <v>21292.260638584929</v>
      </c>
      <c r="T24" s="30">
        <v>23372.604790582325</v>
      </c>
      <c r="U24" s="30">
        <v>3073.3021033299533</v>
      </c>
      <c r="V24" s="30"/>
      <c r="W24" s="30"/>
      <c r="X24" s="30"/>
      <c r="Y24" s="30"/>
      <c r="Z24" s="30"/>
      <c r="AA24" s="30"/>
      <c r="AB24" s="30"/>
      <c r="AC24" s="30"/>
      <c r="AD24" s="30"/>
      <c r="AE24" s="4">
        <v>16500</v>
      </c>
    </row>
    <row r="25" spans="1:31" ht="14" customHeight="1">
      <c r="A25" s="28" t="s">
        <v>0</v>
      </c>
      <c r="B25" s="29"/>
      <c r="C25" s="28"/>
      <c r="D25" s="18">
        <v>0.31370913783847698</v>
      </c>
      <c r="E25" s="18">
        <v>0.18835526739580599</v>
      </c>
      <c r="F25" s="18">
        <v>0.52228444691916998</v>
      </c>
      <c r="G25" s="18">
        <v>0.607860780958414</v>
      </c>
      <c r="H25" s="18">
        <v>0.12359149680859199</v>
      </c>
      <c r="I25" s="18">
        <v>0.49434162822573202</v>
      </c>
      <c r="J25" s="18">
        <v>0.321048635813383</v>
      </c>
      <c r="K25" s="18">
        <v>0.146746686314672</v>
      </c>
      <c r="L25" s="18">
        <v>0.61535696892853198</v>
      </c>
      <c r="M25" s="18">
        <v>0.42691640748860199</v>
      </c>
      <c r="N25" s="18">
        <v>0.22904065559931699</v>
      </c>
      <c r="O25" s="18">
        <v>0.43762422690305303</v>
      </c>
      <c r="P25" s="18">
        <v>1.1500564304158001</v>
      </c>
      <c r="Q25" s="18">
        <v>0.55329932585256802</v>
      </c>
      <c r="R25" s="18">
        <v>0.69207267906515502</v>
      </c>
      <c r="S25" s="18">
        <v>0.22406726882601199</v>
      </c>
      <c r="T25" s="18">
        <v>0.65347121751307602</v>
      </c>
      <c r="U25" s="18">
        <v>0.89151367316529395</v>
      </c>
      <c r="V25" s="18"/>
      <c r="W25" s="18"/>
      <c r="X25" s="18"/>
      <c r="Y25" s="18"/>
      <c r="Z25" s="18"/>
      <c r="AA25" s="18"/>
      <c r="AB25" s="18"/>
      <c r="AC25" s="18"/>
      <c r="AD25" s="18"/>
    </row>
    <row r="26" spans="1:31" ht="14" customHeight="1">
      <c r="A26" s="28" t="s">
        <v>60</v>
      </c>
      <c r="B26" s="29">
        <v>43602.406350781443</v>
      </c>
      <c r="C26" s="28"/>
      <c r="D26" s="30">
        <v>43823.534276027443</v>
      </c>
      <c r="E26" s="30">
        <v>43602.406350781443</v>
      </c>
      <c r="F26" s="30">
        <v>43602.406350781443</v>
      </c>
      <c r="G26" s="30">
        <v>64612.442792114198</v>
      </c>
      <c r="H26" s="30">
        <v>37028.876209377318</v>
      </c>
      <c r="I26" s="30">
        <v>45532.250062019339</v>
      </c>
      <c r="J26" s="30">
        <v>60440.592599506614</v>
      </c>
      <c r="K26" s="30">
        <v>11337.831803522698</v>
      </c>
      <c r="L26" s="30">
        <v>49980.644625296693</v>
      </c>
      <c r="M26" s="30">
        <v>48306.400396923833</v>
      </c>
      <c r="N26" s="30">
        <v>48286.64546009586</v>
      </c>
      <c r="O26" s="30">
        <v>58679.310344827587</v>
      </c>
      <c r="P26" s="30">
        <v>66930.453892376172</v>
      </c>
      <c r="Q26" s="30">
        <v>32135.455155812135</v>
      </c>
      <c r="R26" s="30">
        <v>38596.874224758125</v>
      </c>
      <c r="S26" s="30">
        <v>47462.093773257249</v>
      </c>
      <c r="T26" s="30">
        <v>55521.323936195295</v>
      </c>
      <c r="U26" s="30">
        <v>108553.70875713222</v>
      </c>
      <c r="V26" s="30">
        <v>53445.161290322605</v>
      </c>
      <c r="W26" s="30">
        <v>49980.644625296714</v>
      </c>
      <c r="X26" s="30">
        <v>64612.442792114234</v>
      </c>
      <c r="Y26" s="30">
        <v>48306.400396923855</v>
      </c>
      <c r="Z26" s="30">
        <v>47462.093773257271</v>
      </c>
      <c r="AA26" s="30">
        <v>38596.874224758139</v>
      </c>
      <c r="AB26" s="30">
        <v>37028.876209377333</v>
      </c>
      <c r="AC26" s="30">
        <v>12658.064516129038</v>
      </c>
      <c r="AD26" s="30">
        <v>43600.000000000022</v>
      </c>
      <c r="AE26" s="4">
        <v>43600</v>
      </c>
    </row>
    <row r="27" spans="1:31" ht="14" customHeight="1">
      <c r="A27" s="28" t="s">
        <v>0</v>
      </c>
      <c r="B27" s="29"/>
      <c r="C27" s="28"/>
      <c r="D27" s="18">
        <v>0.42488739334068998</v>
      </c>
      <c r="E27" s="18">
        <v>0.30748931686680803</v>
      </c>
      <c r="F27" s="18">
        <v>0.46940697758711097</v>
      </c>
      <c r="G27" s="18">
        <v>0.31789518527592397</v>
      </c>
      <c r="H27" s="18">
        <v>0.236762239529935</v>
      </c>
      <c r="I27" s="18">
        <v>0.52953005658724595</v>
      </c>
      <c r="J27" s="18">
        <v>0.43394055271891502</v>
      </c>
      <c r="K27" s="18">
        <v>0.32512951395838102</v>
      </c>
      <c r="L27" s="18">
        <v>0.25877759952027402</v>
      </c>
      <c r="M27" s="18">
        <v>0.749004029291791</v>
      </c>
      <c r="N27" s="18">
        <v>0.30947025294880498</v>
      </c>
      <c r="O27" s="18">
        <v>1.17509276859564</v>
      </c>
      <c r="P27" s="18">
        <v>0.573073786417022</v>
      </c>
      <c r="Q27" s="18">
        <v>0.29357612848262499</v>
      </c>
      <c r="R27" s="18">
        <v>0.40616565930235998</v>
      </c>
      <c r="S27" s="18">
        <v>0.28266974732911299</v>
      </c>
      <c r="T27" s="18">
        <v>0.65486558020670904</v>
      </c>
      <c r="U27" s="18">
        <v>0.33167384831007901</v>
      </c>
      <c r="V27" s="18"/>
      <c r="W27" s="18"/>
      <c r="X27" s="18"/>
      <c r="Y27" s="18"/>
      <c r="Z27" s="18"/>
      <c r="AA27" s="18"/>
      <c r="AB27" s="18"/>
      <c r="AC27" s="18"/>
      <c r="AD27" s="18"/>
    </row>
    <row r="28" spans="1:31" ht="14" customHeight="1">
      <c r="A28" s="28" t="s">
        <v>61</v>
      </c>
      <c r="B28" s="29">
        <f>B6*26.98*2*10000/(26.98*2+16*3)</f>
        <v>71445.664966653581</v>
      </c>
      <c r="C28" s="28"/>
      <c r="D28" s="30">
        <v>71592.152976196987</v>
      </c>
      <c r="E28" s="30">
        <v>71640.093933208525</v>
      </c>
      <c r="F28" s="30">
        <v>72336.338708543655</v>
      </c>
      <c r="G28" s="30">
        <v>51946.936062305736</v>
      </c>
      <c r="H28" s="30">
        <v>54711.98412931832</v>
      </c>
      <c r="I28" s="30">
        <v>57904.034459747847</v>
      </c>
      <c r="J28" s="30">
        <v>55476.640457980735</v>
      </c>
      <c r="K28" s="30">
        <v>110565.71236389995</v>
      </c>
      <c r="L28" s="30">
        <v>54583.819354307743</v>
      </c>
      <c r="M28" s="30">
        <v>60432.973950973057</v>
      </c>
      <c r="N28" s="30">
        <v>59014.809444417435</v>
      </c>
      <c r="O28" s="30">
        <v>41724.686022364091</v>
      </c>
      <c r="P28" s="30">
        <v>61377.434211592728</v>
      </c>
      <c r="Q28" s="30">
        <v>47525.942501456069</v>
      </c>
      <c r="R28" s="30">
        <v>113374.405221829</v>
      </c>
      <c r="S28" s="30">
        <v>53097.78017749422</v>
      </c>
      <c r="T28" s="30">
        <v>54668.744645431027</v>
      </c>
      <c r="U28" s="30">
        <v>9910.4676444840406</v>
      </c>
      <c r="V28" s="30"/>
      <c r="W28" s="30"/>
      <c r="X28" s="30"/>
      <c r="Y28" s="30"/>
      <c r="Z28" s="30"/>
      <c r="AA28" s="30"/>
      <c r="AB28" s="30"/>
      <c r="AC28" s="30"/>
      <c r="AD28" s="30"/>
      <c r="AE28" s="4">
        <v>71600</v>
      </c>
    </row>
    <row r="29" spans="1:31" ht="14" customHeight="1">
      <c r="A29" s="28" t="s">
        <v>0</v>
      </c>
      <c r="B29" s="29"/>
      <c r="C29" s="28"/>
      <c r="D29" s="18">
        <v>0.40684569747963001</v>
      </c>
      <c r="E29" s="18">
        <v>0.284332994071468</v>
      </c>
      <c r="F29" s="18">
        <v>0.64769187134169903</v>
      </c>
      <c r="G29" s="18">
        <v>1.10044217599955</v>
      </c>
      <c r="H29" s="18">
        <v>1.0564643729288501</v>
      </c>
      <c r="I29" s="18">
        <v>1.6055364949637601</v>
      </c>
      <c r="J29" s="18">
        <v>0.304656437306841</v>
      </c>
      <c r="K29" s="18">
        <v>0.58297138494116996</v>
      </c>
      <c r="L29" s="18">
        <v>0.76222194253949704</v>
      </c>
      <c r="M29" s="18">
        <v>0.46763311592010098</v>
      </c>
      <c r="N29" s="18">
        <v>0.63993643194532801</v>
      </c>
      <c r="O29" s="18">
        <v>1.2320614753610699</v>
      </c>
      <c r="P29" s="18">
        <v>1.19496085999406</v>
      </c>
      <c r="Q29" s="18">
        <v>0.927414893588273</v>
      </c>
      <c r="R29" s="18">
        <v>1.24369925093329</v>
      </c>
      <c r="S29" s="18">
        <v>8.2687415389977703E-2</v>
      </c>
      <c r="T29" s="18">
        <v>0.85982844182811602</v>
      </c>
      <c r="U29" s="18">
        <v>1.0454725518265899</v>
      </c>
      <c r="V29" s="18"/>
      <c r="W29" s="18"/>
      <c r="X29" s="18"/>
      <c r="Y29" s="18"/>
      <c r="Z29" s="18"/>
      <c r="AA29" s="18"/>
      <c r="AB29" s="18"/>
      <c r="AC29" s="18"/>
      <c r="AD29" s="18"/>
    </row>
    <row r="30" spans="1:31" ht="14" customHeight="1">
      <c r="A30" s="28" t="s">
        <v>62</v>
      </c>
      <c r="B30" s="29">
        <f>B8*30.97*2*10000/(30.97*2+16*5)</f>
        <v>1178.2302381287868</v>
      </c>
      <c r="C30" s="28"/>
      <c r="D30" s="30">
        <v>1287.1254860601509</v>
      </c>
      <c r="E30" s="30">
        <v>1125.0088144571996</v>
      </c>
      <c r="F30" s="30">
        <v>1340.7880325172971</v>
      </c>
      <c r="G30" s="30">
        <v>8635.3031290072031</v>
      </c>
      <c r="H30" s="30">
        <v>10642.528719202634</v>
      </c>
      <c r="I30" s="30">
        <v>16021.033159397384</v>
      </c>
      <c r="J30" s="30">
        <v>7970.0557364677334</v>
      </c>
      <c r="K30" s="30">
        <v>11709.765551161707</v>
      </c>
      <c r="L30" s="30">
        <v>9029.1748714661644</v>
      </c>
      <c r="M30" s="30">
        <v>7605.1771251833616</v>
      </c>
      <c r="N30" s="30">
        <v>6603.4357517811495</v>
      </c>
      <c r="O30" s="30">
        <v>10134.357066947119</v>
      </c>
      <c r="P30" s="30">
        <v>6750.2721705404692</v>
      </c>
      <c r="Q30" s="30">
        <v>10997.482652591261</v>
      </c>
      <c r="R30" s="30">
        <v>20883.786799081336</v>
      </c>
      <c r="S30" s="30">
        <v>5634.9754184446865</v>
      </c>
      <c r="T30" s="30">
        <v>8516.4247722900309</v>
      </c>
      <c r="U30" s="30">
        <v>4641.6760794818983</v>
      </c>
      <c r="V30" s="30"/>
      <c r="W30" s="30"/>
      <c r="X30" s="30"/>
      <c r="Y30" s="30"/>
      <c r="Z30" s="30"/>
      <c r="AA30" s="30"/>
      <c r="AB30" s="30"/>
      <c r="AC30" s="30"/>
      <c r="AD30" s="30"/>
      <c r="AE30" s="4">
        <v>1200</v>
      </c>
    </row>
    <row r="31" spans="1:31" ht="14" customHeight="1">
      <c r="A31" s="28" t="s">
        <v>0</v>
      </c>
      <c r="B31" s="29"/>
      <c r="C31" s="28"/>
      <c r="D31" s="18">
        <v>12.2375757894836</v>
      </c>
      <c r="E31" s="18">
        <v>13.3588537879792</v>
      </c>
      <c r="F31" s="18">
        <v>15.1503443060707</v>
      </c>
      <c r="G31" s="18">
        <v>8.5566899118356101</v>
      </c>
      <c r="H31" s="18">
        <v>0.47447039160391702</v>
      </c>
      <c r="I31" s="18">
        <v>6.5219380909668203</v>
      </c>
      <c r="J31" s="18">
        <v>9.5483800377727093</v>
      </c>
      <c r="K31" s="18">
        <v>5.9826198523462502</v>
      </c>
      <c r="L31" s="18">
        <v>4.7161705974119199</v>
      </c>
      <c r="M31" s="18">
        <v>10.618373332517701</v>
      </c>
      <c r="N31" s="18">
        <v>6.5226376371342196</v>
      </c>
      <c r="O31" s="18">
        <v>32.299789154392698</v>
      </c>
      <c r="P31" s="18">
        <v>7.7942546928078302</v>
      </c>
      <c r="Q31" s="18">
        <v>3.75492297593307</v>
      </c>
      <c r="R31" s="18">
        <v>6.5051759212543896</v>
      </c>
      <c r="S31" s="18">
        <v>3.3797651221299998</v>
      </c>
      <c r="T31" s="18">
        <v>27.884823790098</v>
      </c>
      <c r="U31" s="18">
        <v>7.8989173707497997</v>
      </c>
      <c r="V31" s="18"/>
      <c r="W31" s="18"/>
      <c r="X31" s="18"/>
      <c r="Y31" s="18"/>
      <c r="Z31" s="18"/>
      <c r="AA31" s="18"/>
      <c r="AB31" s="18"/>
      <c r="AC31" s="18"/>
      <c r="AD31" s="18"/>
    </row>
    <row r="32" spans="1:31" ht="14" customHeight="1">
      <c r="A32" s="28" t="s">
        <v>64</v>
      </c>
      <c r="B32" s="29">
        <f>B9*39.09*2*10000/(39.09*2+16)</f>
        <v>4316.5852622637503</v>
      </c>
      <c r="C32" s="28"/>
      <c r="D32" s="30">
        <v>4341.2959079876846</v>
      </c>
      <c r="E32" s="30">
        <v>4323.3045361118275</v>
      </c>
      <c r="F32" s="30">
        <v>4453.8265332980263</v>
      </c>
      <c r="G32" s="30">
        <v>7907.5252028346649</v>
      </c>
      <c r="H32" s="30">
        <v>3129.6365707101227</v>
      </c>
      <c r="I32" s="30">
        <v>3994.7806636125847</v>
      </c>
      <c r="J32" s="30">
        <v>3975.1339500622717</v>
      </c>
      <c r="K32" s="30">
        <v>46071.180792545259</v>
      </c>
      <c r="L32" s="30">
        <v>1825.0450994001696</v>
      </c>
      <c r="M32" s="30">
        <v>1768.4280392290066</v>
      </c>
      <c r="N32" s="30">
        <v>2028.2466183438939</v>
      </c>
      <c r="O32" s="30">
        <v>5911.7563492627032</v>
      </c>
      <c r="P32" s="30">
        <v>3173.1513747789372</v>
      </c>
      <c r="Q32" s="30">
        <v>2758.7637171144147</v>
      </c>
      <c r="R32" s="30">
        <v>19570.460887037727</v>
      </c>
      <c r="S32" s="30">
        <v>2049.1601146372959</v>
      </c>
      <c r="T32" s="31">
        <v>5936.5220614249292</v>
      </c>
      <c r="U32" s="30">
        <v>526.07659972209274</v>
      </c>
      <c r="V32" s="30"/>
      <c r="W32" s="30"/>
      <c r="X32" s="30"/>
      <c r="Y32" s="30"/>
      <c r="Z32" s="30"/>
      <c r="AA32" s="30"/>
      <c r="AB32" s="30"/>
      <c r="AC32" s="30"/>
      <c r="AD32" s="30"/>
      <c r="AE32" s="4">
        <v>4300</v>
      </c>
    </row>
    <row r="33" spans="1:31" ht="14" customHeight="1">
      <c r="A33" s="28" t="s">
        <v>0</v>
      </c>
      <c r="B33" s="29"/>
      <c r="C33" s="28"/>
      <c r="D33" s="18">
        <v>1.1245010036054199</v>
      </c>
      <c r="E33" s="18">
        <v>0.29028736768809499</v>
      </c>
      <c r="F33" s="18">
        <v>1.5430325605538999</v>
      </c>
      <c r="G33" s="18">
        <v>0.74731200783831697</v>
      </c>
      <c r="H33" s="18">
        <v>2.0681276138394402</v>
      </c>
      <c r="I33" s="18">
        <v>11.8620381376272</v>
      </c>
      <c r="J33" s="18">
        <v>0.78757655149167405</v>
      </c>
      <c r="K33" s="18">
        <v>0.31813414052653</v>
      </c>
      <c r="L33" s="18">
        <v>5.2814781808094597</v>
      </c>
      <c r="M33" s="18">
        <v>2.8257682605299599</v>
      </c>
      <c r="N33" s="18">
        <v>3.4111645524266101</v>
      </c>
      <c r="O33" s="18">
        <v>11.203205355899801</v>
      </c>
      <c r="P33" s="18">
        <v>2.6073403751962498</v>
      </c>
      <c r="Q33" s="18">
        <v>8.0757423746007007</v>
      </c>
      <c r="R33" s="18">
        <v>1.4522704013394301</v>
      </c>
      <c r="S33" s="18">
        <v>0.738644351079077</v>
      </c>
      <c r="T33" s="18">
        <v>6.9934463772057702</v>
      </c>
      <c r="U33" s="18">
        <v>16.434917674169402</v>
      </c>
      <c r="V33" s="18"/>
      <c r="W33" s="18"/>
      <c r="X33" s="18"/>
      <c r="Y33" s="18"/>
      <c r="Z33" s="18"/>
      <c r="AA33" s="18"/>
      <c r="AB33" s="18"/>
      <c r="AC33" s="18"/>
      <c r="AD33" s="18"/>
    </row>
    <row r="34" spans="1:31" ht="14" customHeight="1">
      <c r="A34" s="28" t="s">
        <v>65</v>
      </c>
      <c r="B34" s="29">
        <f>B10*40.08*10000/(40.08+16)</f>
        <v>81475.035663338087</v>
      </c>
      <c r="C34" s="28"/>
      <c r="D34" s="30">
        <v>81105.987422156395</v>
      </c>
      <c r="E34" s="30">
        <v>80774.142804902614</v>
      </c>
      <c r="F34" s="30">
        <v>80715.196061292925</v>
      </c>
      <c r="G34" s="30">
        <v>39308.71366037269</v>
      </c>
      <c r="H34" s="30">
        <v>58837.640091280991</v>
      </c>
      <c r="I34" s="30">
        <v>66921.674695468057</v>
      </c>
      <c r="J34" s="30">
        <v>55492.88090457888</v>
      </c>
      <c r="K34" s="30">
        <v>49242.593632646938</v>
      </c>
      <c r="L34" s="30">
        <v>44469.452614500013</v>
      </c>
      <c r="M34" s="30">
        <v>47690.75281822557</v>
      </c>
      <c r="N34" s="30">
        <v>57941.195929005844</v>
      </c>
      <c r="O34" s="30">
        <v>51670.068791777296</v>
      </c>
      <c r="P34" s="30">
        <v>55973.181443856207</v>
      </c>
      <c r="Q34" s="30">
        <v>64473.399363596087</v>
      </c>
      <c r="R34" s="30">
        <v>86341.098620933175</v>
      </c>
      <c r="S34" s="30">
        <v>40947.352540922111</v>
      </c>
      <c r="T34" s="30">
        <v>66603.606137379538</v>
      </c>
      <c r="U34" s="30">
        <v>39575.414108787256</v>
      </c>
      <c r="V34" s="32">
        <v>80311.252792292347</v>
      </c>
      <c r="W34" s="32">
        <v>46548.7178054697</v>
      </c>
      <c r="X34" s="32">
        <v>49513.380459490763</v>
      </c>
      <c r="Y34" s="32">
        <v>34816.543761149711</v>
      </c>
      <c r="Z34" s="32">
        <v>60432.462679407821</v>
      </c>
      <c r="AA34" s="32">
        <v>78637.238263448249</v>
      </c>
      <c r="AB34" s="32">
        <v>47148.071264493519</v>
      </c>
      <c r="AC34" s="32">
        <v>8461.9627797681223</v>
      </c>
      <c r="AD34" s="32">
        <v>87769.115919498363</v>
      </c>
      <c r="AE34" s="4">
        <v>81700</v>
      </c>
    </row>
    <row r="35" spans="1:31" ht="14" customHeight="1">
      <c r="A35" s="28" t="s">
        <v>0</v>
      </c>
      <c r="B35" s="29"/>
      <c r="C35" s="28"/>
      <c r="D35" s="18">
        <v>1.24594459933056</v>
      </c>
      <c r="E35" s="18">
        <v>1.5401655919144499</v>
      </c>
      <c r="F35" s="18">
        <v>0.39652873364595198</v>
      </c>
      <c r="G35" s="18">
        <v>1.32288471732894</v>
      </c>
      <c r="H35" s="18">
        <v>1.0788820267657899</v>
      </c>
      <c r="I35" s="18">
        <v>3.1013376421085099</v>
      </c>
      <c r="J35" s="18">
        <v>0.60611724394659405</v>
      </c>
      <c r="K35" s="18">
        <v>1.71442173857562</v>
      </c>
      <c r="L35" s="18">
        <v>0.48934788891549902</v>
      </c>
      <c r="M35" s="18">
        <v>2.1905066792882102</v>
      </c>
      <c r="N35" s="18">
        <v>0.73623816074609305</v>
      </c>
      <c r="O35" s="18">
        <v>8.7822021090043592</v>
      </c>
      <c r="P35" s="18">
        <v>1.2040210153894799</v>
      </c>
      <c r="Q35" s="18">
        <v>1.8766715827384399</v>
      </c>
      <c r="R35" s="18">
        <v>0.92338523468439004</v>
      </c>
      <c r="S35" s="18">
        <v>0.52499317817031799</v>
      </c>
      <c r="T35" s="18">
        <v>2.97785831771502</v>
      </c>
      <c r="U35" s="18">
        <v>0.443050883028211</v>
      </c>
      <c r="V35" s="18"/>
      <c r="W35" s="18"/>
      <c r="X35" s="18"/>
      <c r="Y35" s="18"/>
      <c r="Z35" s="18"/>
      <c r="AA35" s="18"/>
      <c r="AB35" s="18"/>
      <c r="AC35" s="18"/>
      <c r="AD35" s="18">
        <v>2.82545556024328</v>
      </c>
    </row>
    <row r="36" spans="1:31" ht="14" customHeight="1">
      <c r="A36" s="28" t="s">
        <v>66</v>
      </c>
      <c r="B36" s="29">
        <f>B11*47.9*10000/(47.9+32)</f>
        <v>16366.33291614518</v>
      </c>
      <c r="C36" s="28"/>
      <c r="D36" s="30">
        <v>16175.885570421602</v>
      </c>
      <c r="E36" s="30">
        <v>16079.814799779389</v>
      </c>
      <c r="F36" s="30">
        <v>16244.25956608641</v>
      </c>
      <c r="G36" s="30">
        <v>6830.5160613271182</v>
      </c>
      <c r="H36" s="30">
        <v>7984.6928207929896</v>
      </c>
      <c r="I36" s="30">
        <v>10728.622413539786</v>
      </c>
      <c r="J36" s="30">
        <v>6810.5472241114103</v>
      </c>
      <c r="K36" s="30">
        <v>7411.7024621701621</v>
      </c>
      <c r="L36" s="30">
        <v>3355.8810948552291</v>
      </c>
      <c r="M36" s="30">
        <v>3322.7577991945086</v>
      </c>
      <c r="N36" s="30">
        <v>4934.9780850634497</v>
      </c>
      <c r="O36" s="30">
        <v>7674.0900370313057</v>
      </c>
      <c r="P36" s="30">
        <v>6676.4229193171241</v>
      </c>
      <c r="Q36" s="30">
        <v>11330.134076735922</v>
      </c>
      <c r="R36" s="30">
        <v>5081.9277841998592</v>
      </c>
      <c r="S36" s="30">
        <v>4139.355904703265</v>
      </c>
      <c r="T36" s="30">
        <v>7782.7357928047495</v>
      </c>
      <c r="U36" s="30">
        <v>1875.1485170072642</v>
      </c>
      <c r="V36" s="30">
        <v>1970.0553140401421</v>
      </c>
      <c r="W36" s="30">
        <v>3277.5718473076809</v>
      </c>
      <c r="X36" s="30">
        <v>7634.4648373751788</v>
      </c>
      <c r="Y36" s="30">
        <v>1943.3534638351209</v>
      </c>
      <c r="Z36" s="30">
        <v>8119.2313104841214</v>
      </c>
      <c r="AA36" s="30">
        <v>3384.3663636330407</v>
      </c>
      <c r="AB36" s="30">
        <v>6334.4447581159466</v>
      </c>
      <c r="AC36" s="30">
        <v>17203.73910395741</v>
      </c>
      <c r="AD36" s="30">
        <v>16456.618091530687</v>
      </c>
      <c r="AE36" s="4">
        <v>15621</v>
      </c>
    </row>
    <row r="37" spans="1:31" ht="14" customHeight="1">
      <c r="A37" s="28" t="s">
        <v>0</v>
      </c>
      <c r="B37" s="9"/>
      <c r="C37" s="28"/>
      <c r="D37" s="18">
        <v>0.17254072743927101</v>
      </c>
      <c r="E37" s="18">
        <v>1.0460800039388001</v>
      </c>
      <c r="F37" s="18">
        <v>0.79608944667779702</v>
      </c>
      <c r="G37" s="18">
        <v>1.60055813025284</v>
      </c>
      <c r="H37" s="18">
        <v>0.71254782107440195</v>
      </c>
      <c r="I37" s="18">
        <v>3.47096632094844</v>
      </c>
      <c r="J37" s="18">
        <v>0.82058433238258399</v>
      </c>
      <c r="K37" s="18">
        <v>2.7502657076080199</v>
      </c>
      <c r="L37" s="18">
        <v>0.61390865470349398</v>
      </c>
      <c r="M37" s="18">
        <v>2.5786563182740299</v>
      </c>
      <c r="N37" s="18">
        <v>1.97143106115732</v>
      </c>
      <c r="O37" s="18">
        <v>3.0395600552563899</v>
      </c>
      <c r="P37" s="18">
        <v>2.5184124091408702</v>
      </c>
      <c r="Q37" s="18">
        <v>1.5434758688293699</v>
      </c>
      <c r="R37" s="18">
        <v>1.6142015523571001</v>
      </c>
      <c r="S37" s="18">
        <v>2.0632609992379498</v>
      </c>
      <c r="T37" s="18">
        <v>2.5339268402511301</v>
      </c>
      <c r="U37" s="18">
        <v>7.4250337845574501</v>
      </c>
      <c r="V37" s="18"/>
      <c r="W37" s="18"/>
      <c r="X37" s="18"/>
      <c r="Y37" s="18"/>
      <c r="Z37" s="18"/>
      <c r="AA37" s="18"/>
      <c r="AB37" s="18"/>
      <c r="AC37" s="18"/>
      <c r="AD37" s="18">
        <v>2.6321272002285321</v>
      </c>
    </row>
    <row r="38" spans="1:31" ht="14" customHeight="1">
      <c r="A38" s="28" t="s">
        <v>67</v>
      </c>
      <c r="B38" s="9">
        <v>317</v>
      </c>
      <c r="C38" s="28"/>
      <c r="D38" s="30">
        <v>319.73115793874348</v>
      </c>
      <c r="E38" s="30">
        <v>317.9738711269423</v>
      </c>
      <c r="F38" s="30">
        <v>319.82668827184733</v>
      </c>
      <c r="G38" s="30">
        <v>64.080401028553055</v>
      </c>
      <c r="H38" s="30">
        <v>51.972708168792643</v>
      </c>
      <c r="I38" s="30">
        <v>44.586486358640983</v>
      </c>
      <c r="J38" s="30">
        <v>62.938067204191036</v>
      </c>
      <c r="K38" s="30">
        <v>16.410477478670266</v>
      </c>
      <c r="L38" s="30">
        <v>45.12963564293878</v>
      </c>
      <c r="M38" s="30">
        <v>30.355139014519033</v>
      </c>
      <c r="N38" s="30">
        <v>50.717815651840247</v>
      </c>
      <c r="O38" s="30">
        <v>137.63036984858442</v>
      </c>
      <c r="P38" s="30">
        <v>66.405645980856534</v>
      </c>
      <c r="Q38" s="30">
        <v>53.555434710016563</v>
      </c>
      <c r="R38" s="30">
        <v>49.767901651766906</v>
      </c>
      <c r="S38" s="30">
        <v>31.060613937266339</v>
      </c>
      <c r="T38" s="30">
        <v>62.704076379975135</v>
      </c>
      <c r="U38" s="30">
        <v>144.97699003930265</v>
      </c>
      <c r="V38" s="30"/>
      <c r="W38" s="30"/>
      <c r="X38" s="30"/>
      <c r="Y38" s="30"/>
      <c r="Z38" s="30"/>
      <c r="AA38" s="30"/>
      <c r="AB38" s="30"/>
      <c r="AC38" s="30"/>
      <c r="AD38" s="30"/>
      <c r="AE38" s="4">
        <v>329</v>
      </c>
    </row>
    <row r="39" spans="1:31" ht="14" customHeight="1">
      <c r="A39" s="28" t="s">
        <v>0</v>
      </c>
      <c r="B39" s="9"/>
      <c r="C39" s="28"/>
      <c r="D39" s="18">
        <v>0.73923639357972604</v>
      </c>
      <c r="E39" s="18">
        <v>1.56573081614513</v>
      </c>
      <c r="F39" s="18">
        <v>0.52742342722415403</v>
      </c>
      <c r="G39" s="18">
        <v>4.2504490264427996</v>
      </c>
      <c r="H39" s="18">
        <v>2.3390572820759399</v>
      </c>
      <c r="I39" s="18">
        <v>9.2854907858382596</v>
      </c>
      <c r="J39" s="18">
        <v>0.59840826242683298</v>
      </c>
      <c r="K39" s="18">
        <v>2.4731944913606401</v>
      </c>
      <c r="L39" s="18">
        <v>4.2139665249348797</v>
      </c>
      <c r="M39" s="18">
        <v>3.65243390513985</v>
      </c>
      <c r="N39" s="18">
        <v>1.05210219919463</v>
      </c>
      <c r="O39" s="18">
        <v>2.8415615370280198</v>
      </c>
      <c r="P39" s="18">
        <v>0.28202582171642099</v>
      </c>
      <c r="Q39" s="18">
        <v>3.5966740239983301</v>
      </c>
      <c r="R39" s="18">
        <v>1.82817055476332</v>
      </c>
      <c r="S39" s="18">
        <v>1.6738335279869501</v>
      </c>
      <c r="T39" s="18">
        <v>6.4452646976841796</v>
      </c>
      <c r="U39" s="18">
        <v>1.66151720335349</v>
      </c>
      <c r="V39" s="18"/>
      <c r="W39" s="18"/>
      <c r="X39" s="18"/>
      <c r="Y39" s="18"/>
      <c r="Z39" s="18"/>
      <c r="AA39" s="18"/>
      <c r="AB39" s="18"/>
      <c r="AC39" s="18"/>
      <c r="AD39" s="18"/>
    </row>
    <row r="40" spans="1:31" ht="14" customHeight="1">
      <c r="A40" s="28" t="s">
        <v>68</v>
      </c>
      <c r="B40" s="9">
        <v>280</v>
      </c>
      <c r="C40" s="30"/>
      <c r="D40" s="30">
        <v>283.76993979842587</v>
      </c>
      <c r="E40" s="30">
        <v>284.23318597601479</v>
      </c>
      <c r="F40" s="30">
        <v>286.50629758929006</v>
      </c>
      <c r="G40" s="30">
        <v>1890.478319332396</v>
      </c>
      <c r="H40" s="30">
        <v>1195.003534114993</v>
      </c>
      <c r="I40" s="30">
        <v>824.74200183032235</v>
      </c>
      <c r="J40" s="30">
        <v>1522.767188304377</v>
      </c>
      <c r="K40" s="30">
        <v>30.459478583138051</v>
      </c>
      <c r="L40" s="30">
        <v>1565.132045888716</v>
      </c>
      <c r="M40" s="30">
        <v>1007.2455557395884</v>
      </c>
      <c r="N40" s="30">
        <v>1463.4069551069861</v>
      </c>
      <c r="O40" s="30">
        <v>9351.6519359762424</v>
      </c>
      <c r="P40" s="30">
        <v>1694.1329484804783</v>
      </c>
      <c r="Q40" s="30">
        <v>474.58493768639954</v>
      </c>
      <c r="R40" s="30">
        <v>937.45226406980771</v>
      </c>
      <c r="S40" s="30">
        <v>1148.5098240824643</v>
      </c>
      <c r="T40" s="30">
        <v>1247.8389041489306</v>
      </c>
      <c r="U40" s="30">
        <v>2181.4474326500913</v>
      </c>
      <c r="V40" s="30">
        <v>1333.551436423063</v>
      </c>
      <c r="W40" s="30">
        <v>1447.1396757740213</v>
      </c>
      <c r="X40" s="30">
        <v>1428.4850011237124</v>
      </c>
      <c r="Y40" s="30">
        <v>459.64141185416145</v>
      </c>
      <c r="Z40" s="30">
        <v>1020.6561169279104</v>
      </c>
      <c r="AA40" s="30">
        <v>948.97085102130518</v>
      </c>
      <c r="AB40" s="30">
        <v>796.29333645964027</v>
      </c>
      <c r="AC40" s="30">
        <v>113694.22165866355</v>
      </c>
      <c r="AD40" s="30">
        <v>297.88318805945192</v>
      </c>
      <c r="AE40" s="4">
        <v>285</v>
      </c>
    </row>
    <row r="41" spans="1:31" ht="14" customHeight="1">
      <c r="A41" s="28" t="s">
        <v>0</v>
      </c>
      <c r="B41" s="9"/>
      <c r="C41" s="28"/>
      <c r="D41" s="18">
        <v>0.68184272711824101</v>
      </c>
      <c r="E41" s="18">
        <v>1.5115596088271599</v>
      </c>
      <c r="F41" s="18">
        <v>0.98000445011627801</v>
      </c>
      <c r="G41" s="18">
        <v>0.62713201740568503</v>
      </c>
      <c r="H41" s="18">
        <v>0.52539184360377</v>
      </c>
      <c r="I41" s="18">
        <v>0.60091039232060295</v>
      </c>
      <c r="J41" s="18">
        <v>0.80639492337749097</v>
      </c>
      <c r="K41" s="18">
        <v>3.0470628950423801</v>
      </c>
      <c r="L41" s="18">
        <v>0.491982537142924</v>
      </c>
      <c r="M41" s="18">
        <v>0.42298019437635798</v>
      </c>
      <c r="N41" s="18">
        <v>0.54578488339234199</v>
      </c>
      <c r="O41" s="18">
        <v>0.29232765034207697</v>
      </c>
      <c r="P41" s="18">
        <v>0.44516033224421703</v>
      </c>
      <c r="Q41" s="18">
        <v>0.42208052833223098</v>
      </c>
      <c r="R41" s="18">
        <v>0.580505583154314</v>
      </c>
      <c r="S41" s="18">
        <v>0.29065818428164802</v>
      </c>
      <c r="T41" s="18">
        <v>1.1167048210292101</v>
      </c>
      <c r="U41" s="18">
        <v>0.34142243780729398</v>
      </c>
      <c r="V41" s="18"/>
      <c r="W41" s="18"/>
      <c r="X41" s="18"/>
      <c r="Y41" s="18"/>
      <c r="Z41" s="18"/>
      <c r="AA41" s="18"/>
      <c r="AB41" s="18"/>
      <c r="AC41" s="18"/>
      <c r="AD41" s="18">
        <v>3.7378850692416785</v>
      </c>
    </row>
    <row r="42" spans="1:31" ht="14" customHeight="1">
      <c r="A42" s="28" t="s">
        <v>69</v>
      </c>
      <c r="B42" s="9">
        <v>1290</v>
      </c>
      <c r="C42" s="28"/>
      <c r="D42" s="30">
        <v>1308.1256276260774</v>
      </c>
      <c r="E42" s="30">
        <v>1311.979516133689</v>
      </c>
      <c r="F42" s="30">
        <v>1310.2679468704785</v>
      </c>
      <c r="G42" s="30">
        <v>2838.8240402109795</v>
      </c>
      <c r="H42" s="30">
        <v>2020.9072624203859</v>
      </c>
      <c r="I42" s="30">
        <v>2263.0807724699307</v>
      </c>
      <c r="J42" s="30">
        <v>2487.9049877924449</v>
      </c>
      <c r="K42" s="30">
        <v>1846.1350593902168</v>
      </c>
      <c r="L42" s="30">
        <v>2041.6123899049003</v>
      </c>
      <c r="M42" s="30">
        <v>2216.0696747436759</v>
      </c>
      <c r="N42" s="30">
        <v>2311.2177042308531</v>
      </c>
      <c r="O42" s="30">
        <v>2289.9889352039868</v>
      </c>
      <c r="P42" s="30">
        <v>2577.9837223207505</v>
      </c>
      <c r="Q42" s="30">
        <v>2310.1377193809299</v>
      </c>
      <c r="R42" s="30">
        <v>1842.648401972584</v>
      </c>
      <c r="S42" s="30">
        <v>2046.8352653882203</v>
      </c>
      <c r="T42" s="30">
        <v>2627.7941903339711</v>
      </c>
      <c r="U42" s="30">
        <v>5343.7066207541029</v>
      </c>
      <c r="V42" s="30">
        <v>1778.2494455401743</v>
      </c>
      <c r="W42" s="30">
        <v>2163.3844458669678</v>
      </c>
      <c r="X42" s="30">
        <v>2770.3260339001386</v>
      </c>
      <c r="Y42" s="30">
        <v>2232.2456642703078</v>
      </c>
      <c r="Z42" s="30">
        <v>2552.6821802856807</v>
      </c>
      <c r="AA42" s="30">
        <v>1902.6824376783961</v>
      </c>
      <c r="AB42" s="30">
        <v>1991.5461991047116</v>
      </c>
      <c r="AC42" s="30">
        <v>4352.6857159730189</v>
      </c>
      <c r="AD42" s="30">
        <v>1315.8273925584569</v>
      </c>
      <c r="AE42" s="4">
        <v>1345</v>
      </c>
    </row>
    <row r="43" spans="1:31" ht="14" customHeight="1">
      <c r="A43" s="28" t="s">
        <v>0</v>
      </c>
      <c r="B43" s="9"/>
      <c r="C43" s="28"/>
      <c r="D43" s="18">
        <v>0.37591057535668798</v>
      </c>
      <c r="E43" s="18">
        <v>0.33485486293465599</v>
      </c>
      <c r="F43" s="18">
        <v>0.44768390013408899</v>
      </c>
      <c r="G43" s="18">
        <v>0.34999159205741398</v>
      </c>
      <c r="H43" s="18">
        <v>0.46558540109042301</v>
      </c>
      <c r="I43" s="18">
        <v>0.82895129080318097</v>
      </c>
      <c r="J43" s="18">
        <v>0.52572726430942895</v>
      </c>
      <c r="K43" s="18">
        <v>0.37989901422342498</v>
      </c>
      <c r="L43" s="18">
        <v>0.98949354645561904</v>
      </c>
      <c r="M43" s="18">
        <v>0.49367975176621998</v>
      </c>
      <c r="N43" s="18">
        <v>0.37461211332622202</v>
      </c>
      <c r="O43" s="18">
        <v>2.2927625754616399</v>
      </c>
      <c r="P43" s="18">
        <v>0.53117586012193896</v>
      </c>
      <c r="Q43" s="18">
        <v>0.460761027777562</v>
      </c>
      <c r="R43" s="18">
        <v>1.1169189215092801</v>
      </c>
      <c r="S43" s="18">
        <v>0.59119914689124997</v>
      </c>
      <c r="T43" s="18">
        <v>1.8081370754477799</v>
      </c>
      <c r="U43" s="18">
        <v>0.30624425041200598</v>
      </c>
      <c r="V43" s="18"/>
      <c r="W43" s="18"/>
      <c r="X43" s="18"/>
      <c r="Y43" s="18"/>
      <c r="Z43" s="18"/>
      <c r="AA43" s="18"/>
      <c r="AB43" s="18"/>
      <c r="AC43" s="18"/>
      <c r="AD43" s="18">
        <v>2.7410140958181226</v>
      </c>
    </row>
    <row r="44" spans="1:31" ht="14" customHeight="1">
      <c r="A44" s="28" t="s">
        <v>70</v>
      </c>
      <c r="B44" s="29">
        <f>B14*55.85*10000/(55.85+16)</f>
        <v>86030.682529743281</v>
      </c>
      <c r="C44" s="28"/>
      <c r="D44" s="30">
        <v>85631.818417103583</v>
      </c>
      <c r="E44" s="30">
        <v>85809.286164817779</v>
      </c>
      <c r="F44" s="30">
        <v>86684.534055833705</v>
      </c>
      <c r="G44" s="30">
        <v>149454.08072261841</v>
      </c>
      <c r="H44" s="30">
        <v>100876.20376836078</v>
      </c>
      <c r="I44" s="30">
        <v>111201.96913193006</v>
      </c>
      <c r="J44" s="30">
        <v>129673.81137669327</v>
      </c>
      <c r="K44" s="30">
        <v>31907.130900737706</v>
      </c>
      <c r="L44" s="30">
        <v>92985.196001701857</v>
      </c>
      <c r="M44" s="30">
        <v>88840.785027659716</v>
      </c>
      <c r="N44" s="30">
        <v>100737.71932016057</v>
      </c>
      <c r="O44" s="30">
        <v>133520.41780411624</v>
      </c>
      <c r="P44" s="30">
        <v>141538.35493298888</v>
      </c>
      <c r="Q44" s="30">
        <v>113142.28854475825</v>
      </c>
      <c r="R44" s="30">
        <v>82963.603067032702</v>
      </c>
      <c r="S44" s="30">
        <v>91961.940804116413</v>
      </c>
      <c r="T44" s="30">
        <v>126990.90908233712</v>
      </c>
      <c r="U44" s="30">
        <v>204764.15739812463</v>
      </c>
      <c r="V44" s="30">
        <v>62628.476901885777</v>
      </c>
      <c r="W44" s="30">
        <v>88659.059241898678</v>
      </c>
      <c r="X44" s="30">
        <v>145796.75994545835</v>
      </c>
      <c r="Y44" s="30">
        <v>87620.070792011014</v>
      </c>
      <c r="Z44" s="30">
        <v>98731.831819417232</v>
      </c>
      <c r="AA44" s="30">
        <v>88528.408484912143</v>
      </c>
      <c r="AB44" s="30">
        <v>77028.392296216232</v>
      </c>
      <c r="AC44" s="30">
        <v>414241.46057398402</v>
      </c>
      <c r="AD44" s="30">
        <v>89498.887475930125</v>
      </c>
      <c r="AE44" s="4">
        <v>86300</v>
      </c>
    </row>
    <row r="45" spans="1:31" ht="14" customHeight="1">
      <c r="A45" s="28" t="s">
        <v>0</v>
      </c>
      <c r="B45" s="9"/>
      <c r="C45" s="9"/>
      <c r="D45" s="18">
        <v>0.108458189590228</v>
      </c>
      <c r="E45" s="18">
        <v>0.62565321683753194</v>
      </c>
      <c r="F45" s="18">
        <v>0.37876087707175099</v>
      </c>
      <c r="G45" s="18">
        <v>0.50348794484578596</v>
      </c>
      <c r="H45" s="18">
        <v>0.11466407452043299</v>
      </c>
      <c r="I45" s="18">
        <v>0.85746986867863395</v>
      </c>
      <c r="J45" s="18">
        <v>0.33911186702802198</v>
      </c>
      <c r="K45" s="18">
        <v>0.34075170749980499</v>
      </c>
      <c r="L45" s="18">
        <v>0.43353588627418499</v>
      </c>
      <c r="M45" s="18">
        <v>0.22791890467661299</v>
      </c>
      <c r="N45" s="18">
        <v>0.207319087095023</v>
      </c>
      <c r="O45" s="18">
        <v>0.26713586454782501</v>
      </c>
      <c r="P45" s="18">
        <v>0.438562408269836</v>
      </c>
      <c r="Q45" s="18">
        <v>0.35549469177892501</v>
      </c>
      <c r="R45" s="18">
        <v>0.25336473110322999</v>
      </c>
      <c r="S45" s="18">
        <v>0.32222527004727503</v>
      </c>
      <c r="T45" s="18">
        <v>0.62867588429024202</v>
      </c>
      <c r="U45" s="18">
        <v>0.317266727420564</v>
      </c>
      <c r="V45" s="18"/>
      <c r="W45" s="18"/>
      <c r="X45" s="18"/>
      <c r="Y45" s="18"/>
      <c r="Z45" s="18"/>
      <c r="AA45" s="18"/>
      <c r="AB45" s="18"/>
      <c r="AC45" s="18"/>
      <c r="AD45" s="18">
        <v>3.0286882170217631</v>
      </c>
    </row>
    <row r="46" spans="1:31" ht="14" customHeight="1">
      <c r="A46" s="28" t="s">
        <v>71</v>
      </c>
      <c r="B46" s="9">
        <v>45</v>
      </c>
      <c r="C46" s="9"/>
      <c r="D46" s="30">
        <v>44.415876003508522</v>
      </c>
      <c r="E46" s="30">
        <v>43.753271099330711</v>
      </c>
      <c r="F46" s="30">
        <v>44.814122583336832</v>
      </c>
      <c r="G46" s="30">
        <v>143.15033698969685</v>
      </c>
      <c r="H46" s="30">
        <v>33.31177974871504</v>
      </c>
      <c r="I46" s="30">
        <v>76.642884494816215</v>
      </c>
      <c r="J46" s="30">
        <v>72.831433877224981</v>
      </c>
      <c r="K46" s="30">
        <v>22.693705091088848</v>
      </c>
      <c r="L46" s="30">
        <v>37.301712827450089</v>
      </c>
      <c r="M46" s="30">
        <v>28.281839540867061</v>
      </c>
      <c r="N46" s="30">
        <v>49.036865060099572</v>
      </c>
      <c r="O46" s="30">
        <v>71.065947864595429</v>
      </c>
      <c r="P46" s="30">
        <v>234.62239523818408</v>
      </c>
      <c r="Q46" s="30">
        <v>54.87642484603662</v>
      </c>
      <c r="R46" s="30">
        <v>46.050232650345883</v>
      </c>
      <c r="S46" s="30">
        <v>35.60807486724881</v>
      </c>
      <c r="T46" s="30">
        <v>76.074862457265382</v>
      </c>
      <c r="U46" s="30">
        <v>48.821441811828556</v>
      </c>
      <c r="V46" s="30">
        <v>25.056657533222868</v>
      </c>
      <c r="W46" s="30">
        <v>35.651452064941815</v>
      </c>
      <c r="X46" s="30">
        <v>82.870209692447034</v>
      </c>
      <c r="Y46" s="30">
        <v>26.846964206117619</v>
      </c>
      <c r="Z46" s="30">
        <v>36.100276293584145</v>
      </c>
      <c r="AA46" s="30">
        <v>53.80498083983516</v>
      </c>
      <c r="AB46" s="30">
        <v>28.164637413291825</v>
      </c>
      <c r="AC46" s="30">
        <v>257.73774113459763</v>
      </c>
      <c r="AD46" s="30">
        <v>47.902560508520537</v>
      </c>
      <c r="AE46" s="4">
        <v>47</v>
      </c>
    </row>
    <row r="47" spans="1:31" ht="14" customHeight="1">
      <c r="A47" s="28" t="s">
        <v>0</v>
      </c>
      <c r="B47" s="9"/>
      <c r="C47" s="9"/>
      <c r="D47" s="18">
        <v>0.63058616040362203</v>
      </c>
      <c r="E47" s="18">
        <v>0.53661400532119496</v>
      </c>
      <c r="F47" s="18">
        <v>0.74004221361621603</v>
      </c>
      <c r="G47" s="18">
        <v>0.69763373610720703</v>
      </c>
      <c r="H47" s="18">
        <v>1.72628247166504</v>
      </c>
      <c r="I47" s="18">
        <v>2.9777248632031399</v>
      </c>
      <c r="J47" s="18">
        <v>0.62212324786096895</v>
      </c>
      <c r="K47" s="18">
        <v>0.56185102878645699</v>
      </c>
      <c r="L47" s="18">
        <v>0.89196909400380098</v>
      </c>
      <c r="M47" s="18">
        <v>1.88322430695318</v>
      </c>
      <c r="N47" s="18">
        <v>0.77248185132521296</v>
      </c>
      <c r="O47" s="18">
        <v>8.6706519547479797</v>
      </c>
      <c r="P47" s="18">
        <v>0.93619083873710296</v>
      </c>
      <c r="Q47" s="18">
        <v>2.8044387567093798</v>
      </c>
      <c r="R47" s="18">
        <v>2.1267745001146801</v>
      </c>
      <c r="S47" s="18">
        <v>0.46881495109613502</v>
      </c>
      <c r="T47" s="18">
        <v>0.66148307272492002</v>
      </c>
      <c r="U47" s="18">
        <v>1.0324543616758399</v>
      </c>
      <c r="V47" s="18"/>
      <c r="W47" s="18"/>
      <c r="X47" s="18"/>
      <c r="Y47" s="18"/>
      <c r="Z47" s="18"/>
      <c r="AA47" s="18"/>
      <c r="AB47" s="18"/>
      <c r="AC47" s="18"/>
      <c r="AD47" s="18">
        <v>6.0447650628820373</v>
      </c>
    </row>
    <row r="48" spans="1:31" s="33" customFormat="1" ht="14" customHeight="1">
      <c r="A48" s="17" t="s">
        <v>72</v>
      </c>
      <c r="B48" s="8">
        <v>119</v>
      </c>
      <c r="C48" s="8"/>
      <c r="D48" s="31">
        <v>120.38952676961766</v>
      </c>
      <c r="E48" s="31">
        <v>120.47898779720403</v>
      </c>
      <c r="F48" s="31">
        <v>121.18713291164188</v>
      </c>
      <c r="G48" s="31">
        <v>1524.8134403256604</v>
      </c>
      <c r="H48" s="31">
        <v>311.93580972021857</v>
      </c>
      <c r="I48" s="31">
        <v>362.71083440654104</v>
      </c>
      <c r="J48" s="31">
        <v>563.30335952861094</v>
      </c>
      <c r="K48" s="31">
        <v>191.6260280458975</v>
      </c>
      <c r="L48" s="31">
        <v>363.79865732585921</v>
      </c>
      <c r="M48" s="31">
        <v>201.52183514496289</v>
      </c>
      <c r="N48" s="31">
        <v>290.99355604654033</v>
      </c>
      <c r="O48" s="31">
        <v>645.05545855801063</v>
      </c>
      <c r="P48" s="31">
        <v>633.10913377054942</v>
      </c>
      <c r="Q48" s="31">
        <v>347.51323861947208</v>
      </c>
      <c r="R48" s="31">
        <v>355.01231035640728</v>
      </c>
      <c r="S48" s="31">
        <v>282.96697464313468</v>
      </c>
      <c r="T48" s="31">
        <v>532.11760103078655</v>
      </c>
      <c r="U48" s="31">
        <v>112.79743170036568</v>
      </c>
      <c r="V48" s="31">
        <v>144.04704854479817</v>
      </c>
      <c r="W48" s="31">
        <v>292.12464361111415</v>
      </c>
      <c r="X48" s="31">
        <v>996.73883281999235</v>
      </c>
      <c r="Y48" s="31">
        <v>157.42673170247386</v>
      </c>
      <c r="Z48" s="31">
        <v>270.09029027460303</v>
      </c>
      <c r="AA48" s="31">
        <v>404.6793334380539</v>
      </c>
      <c r="AB48" s="31">
        <v>210.71847297154542</v>
      </c>
      <c r="AC48" s="31">
        <v>2064.2991108252559</v>
      </c>
      <c r="AD48" s="31">
        <v>121.19858439962304</v>
      </c>
      <c r="AE48" s="33">
        <v>112</v>
      </c>
    </row>
    <row r="49" spans="1:32" s="33" customFormat="1" ht="14" customHeight="1">
      <c r="A49" s="17" t="s">
        <v>0</v>
      </c>
      <c r="B49" s="8"/>
      <c r="C49" s="8"/>
      <c r="D49" s="19">
        <v>1.3164619809073199</v>
      </c>
      <c r="E49" s="19">
        <v>1.5312557185806699</v>
      </c>
      <c r="F49" s="19">
        <v>1.88621313780391</v>
      </c>
      <c r="G49" s="19">
        <v>0.70970205218153004</v>
      </c>
      <c r="H49" s="19">
        <v>0.72533945013998102</v>
      </c>
      <c r="I49" s="19">
        <v>2.1354759008776001</v>
      </c>
      <c r="J49" s="19">
        <v>0.68442700034364101</v>
      </c>
      <c r="K49" s="19">
        <v>1.18223172041958</v>
      </c>
      <c r="L49" s="19">
        <v>0.51985657536181196</v>
      </c>
      <c r="M49" s="19">
        <v>0.55481190776772504</v>
      </c>
      <c r="N49" s="19">
        <v>1.7816604839605901</v>
      </c>
      <c r="O49" s="19">
        <v>0.59836938330011702</v>
      </c>
      <c r="P49" s="19">
        <v>1.68792758610843</v>
      </c>
      <c r="Q49" s="19">
        <v>0.239374949635627</v>
      </c>
      <c r="R49" s="19">
        <v>1.6833056722817701</v>
      </c>
      <c r="S49" s="19">
        <v>1.30566621217422</v>
      </c>
      <c r="T49" s="19">
        <v>2.4703728080448202</v>
      </c>
      <c r="U49" s="19">
        <v>3.0162072660590198</v>
      </c>
      <c r="V49" s="19"/>
      <c r="W49" s="19"/>
      <c r="X49" s="19"/>
      <c r="Y49" s="19"/>
      <c r="Z49" s="19"/>
      <c r="AA49" s="19"/>
      <c r="AB49" s="19"/>
      <c r="AC49" s="19"/>
      <c r="AD49" s="18">
        <v>3.6925411050779617</v>
      </c>
      <c r="AF49" s="4"/>
    </row>
    <row r="50" spans="1:32" ht="14" customHeight="1">
      <c r="A50" s="28" t="s">
        <v>73</v>
      </c>
      <c r="B50" s="9">
        <v>21.7</v>
      </c>
      <c r="C50" s="9"/>
      <c r="D50" s="30">
        <v>23.155742514656456</v>
      </c>
      <c r="E50" s="30">
        <v>23.360974478728753</v>
      </c>
      <c r="F50" s="30">
        <v>21.954122641127796</v>
      </c>
      <c r="G50" s="30">
        <v>18.751769662621246</v>
      </c>
      <c r="H50" s="30">
        <v>19.255026900234149</v>
      </c>
      <c r="I50" s="30">
        <v>20.916786286169042</v>
      </c>
      <c r="J50" s="30">
        <v>20.737841518838554</v>
      </c>
      <c r="K50" s="30">
        <v>60.294335509585558</v>
      </c>
      <c r="L50" s="30">
        <v>18.428390955684474</v>
      </c>
      <c r="M50" s="30">
        <v>20.144431838307579</v>
      </c>
      <c r="N50" s="30">
        <v>18.832689681001856</v>
      </c>
      <c r="O50" s="30">
        <v>8.4631516104423952</v>
      </c>
      <c r="P50" s="30">
        <v>18.989021548322722</v>
      </c>
      <c r="Q50" s="30">
        <v>22.335295291329228</v>
      </c>
      <c r="R50" s="30">
        <v>52.393559452431361</v>
      </c>
      <c r="S50" s="30">
        <v>17.65020519121817</v>
      </c>
      <c r="T50" s="30">
        <v>22.487920929629087</v>
      </c>
      <c r="U50" s="30">
        <v>5.5403429412530993</v>
      </c>
      <c r="V50" s="30"/>
      <c r="W50" s="30"/>
      <c r="X50" s="30"/>
      <c r="Y50" s="30"/>
      <c r="Z50" s="30"/>
      <c r="AA50" s="30"/>
      <c r="AB50" s="30"/>
      <c r="AC50" s="30"/>
      <c r="AD50" s="30"/>
      <c r="AE50" s="4">
        <v>21</v>
      </c>
    </row>
    <row r="51" spans="1:32" ht="14" customHeight="1">
      <c r="A51" s="28" t="s">
        <v>0</v>
      </c>
      <c r="B51" s="9"/>
      <c r="C51" s="9"/>
      <c r="D51" s="18">
        <v>7.1289993344830798</v>
      </c>
      <c r="E51" s="18">
        <v>7.8541855779362901</v>
      </c>
      <c r="F51" s="18">
        <v>5.7989266268331496</v>
      </c>
      <c r="G51" s="18">
        <v>7.3352409950023496</v>
      </c>
      <c r="H51" s="18">
        <v>2.1297149457869602</v>
      </c>
      <c r="I51" s="18">
        <v>6.2531451682022299</v>
      </c>
      <c r="J51" s="18">
        <v>10.650749528413099</v>
      </c>
      <c r="K51" s="18">
        <v>4.7024155558187504</v>
      </c>
      <c r="L51" s="18">
        <v>7.1527069486540702</v>
      </c>
      <c r="M51" s="18">
        <v>3.8700873245830598</v>
      </c>
      <c r="N51" s="18">
        <v>5.4528145210149201</v>
      </c>
      <c r="O51" s="18">
        <v>64.827118197344205</v>
      </c>
      <c r="P51" s="18">
        <v>10.268398526659499</v>
      </c>
      <c r="Q51" s="18">
        <v>4.1899415113744398</v>
      </c>
      <c r="R51" s="18">
        <v>7.5114278733585298</v>
      </c>
      <c r="S51" s="18">
        <v>9.3692750441589094</v>
      </c>
      <c r="T51" s="18">
        <v>34.385423354375199</v>
      </c>
      <c r="U51" s="18">
        <v>28.440832599017298</v>
      </c>
      <c r="V51" s="18"/>
      <c r="W51" s="18"/>
      <c r="X51" s="18"/>
      <c r="Y51" s="18"/>
      <c r="Z51" s="18"/>
      <c r="AA51" s="18"/>
      <c r="AB51" s="18"/>
      <c r="AC51" s="18"/>
      <c r="AD51" s="18"/>
    </row>
    <row r="52" spans="1:32" ht="14" customHeight="1">
      <c r="A52" s="28" t="s">
        <v>74</v>
      </c>
      <c r="B52" s="9">
        <v>9.8000000000000007</v>
      </c>
      <c r="C52" s="9"/>
      <c r="D52" s="18">
        <v>9.102380266377347</v>
      </c>
      <c r="E52" s="18">
        <v>9.1204813766510693</v>
      </c>
      <c r="F52" s="18">
        <v>9.2019424998607295</v>
      </c>
      <c r="G52" s="18">
        <v>72.97639732630789</v>
      </c>
      <c r="H52" s="18">
        <v>7.1567810110003904</v>
      </c>
      <c r="I52" s="18">
        <v>8.9992462238137456</v>
      </c>
      <c r="J52" s="18">
        <v>8.2214232274487902</v>
      </c>
      <c r="K52" s="18">
        <v>212.02578498507819</v>
      </c>
      <c r="L52" s="18">
        <v>3.2410863372683081</v>
      </c>
      <c r="M52" s="18">
        <v>3.0592257533742102</v>
      </c>
      <c r="N52" s="18">
        <v>4.8232804675676704</v>
      </c>
      <c r="O52" s="18">
        <v>7.187501560761854</v>
      </c>
      <c r="P52" s="18">
        <v>6.9595653261756025</v>
      </c>
      <c r="Q52" s="18">
        <v>4.8824042583687062</v>
      </c>
      <c r="R52" s="18">
        <v>79.105554789097638</v>
      </c>
      <c r="S52" s="18">
        <v>3.214016760967279</v>
      </c>
      <c r="T52" s="18">
        <v>13.733995495103812</v>
      </c>
      <c r="U52" s="18">
        <v>1.4838985714874271</v>
      </c>
      <c r="V52" s="18"/>
      <c r="W52" s="18"/>
      <c r="X52" s="18"/>
      <c r="Y52" s="18"/>
      <c r="Z52" s="18"/>
      <c r="AA52" s="18"/>
      <c r="AB52" s="18"/>
      <c r="AC52" s="18"/>
      <c r="AD52" s="18"/>
      <c r="AE52" s="4">
        <v>10.1</v>
      </c>
    </row>
    <row r="53" spans="1:32" ht="14" customHeight="1">
      <c r="A53" s="28" t="s">
        <v>0</v>
      </c>
      <c r="B53" s="9"/>
      <c r="C53" s="9"/>
      <c r="D53" s="18">
        <v>2.01484305326351</v>
      </c>
      <c r="E53" s="18">
        <v>1.20565415995077</v>
      </c>
      <c r="F53" s="18">
        <v>1.6067751351909001</v>
      </c>
      <c r="G53" s="18">
        <v>0.60218742589368501</v>
      </c>
      <c r="H53" s="18">
        <v>0.517444653442929</v>
      </c>
      <c r="I53" s="18">
        <v>7.1663474820333004</v>
      </c>
      <c r="J53" s="18">
        <v>3.2578517105639899</v>
      </c>
      <c r="K53" s="18">
        <v>0.494954522762724</v>
      </c>
      <c r="L53" s="18">
        <v>2.30578341919239</v>
      </c>
      <c r="M53" s="18">
        <v>4.4422848980578902</v>
      </c>
      <c r="N53" s="18">
        <v>3.0685039431065402</v>
      </c>
      <c r="O53" s="18">
        <v>9.9862058149600905</v>
      </c>
      <c r="P53" s="18">
        <v>3.9090488225897899</v>
      </c>
      <c r="Q53" s="18">
        <v>6.6068985357685603</v>
      </c>
      <c r="R53" s="18">
        <v>1.0604926902524501</v>
      </c>
      <c r="S53" s="18">
        <v>2.2019364759812698</v>
      </c>
      <c r="T53" s="18">
        <v>3.10798049070545</v>
      </c>
      <c r="U53" s="18">
        <v>4.78397683886186</v>
      </c>
      <c r="V53" s="18"/>
      <c r="W53" s="18"/>
      <c r="X53" s="18"/>
      <c r="Y53" s="18"/>
      <c r="Z53" s="18"/>
      <c r="AA53" s="18"/>
      <c r="AB53" s="18"/>
      <c r="AC53" s="18"/>
      <c r="AD53" s="18"/>
    </row>
    <row r="54" spans="1:32" ht="14" customHeight="1">
      <c r="A54" s="28" t="s">
        <v>75</v>
      </c>
      <c r="B54" s="9">
        <v>389</v>
      </c>
      <c r="C54" s="9"/>
      <c r="D54" s="30">
        <v>392.96029516526443</v>
      </c>
      <c r="E54" s="30">
        <v>392.21453458487355</v>
      </c>
      <c r="F54" s="30">
        <v>394.6883850061102</v>
      </c>
      <c r="G54" s="30">
        <v>63.930223875373287</v>
      </c>
      <c r="H54" s="30">
        <v>156.50862535495148</v>
      </c>
      <c r="I54" s="30">
        <v>186.29318164247161</v>
      </c>
      <c r="J54" s="30">
        <v>148.03697896325195</v>
      </c>
      <c r="K54" s="30">
        <v>197.00510540076928</v>
      </c>
      <c r="L54" s="30">
        <v>127.63217743213661</v>
      </c>
      <c r="M54" s="30">
        <v>139.10453860406184</v>
      </c>
      <c r="N54" s="30">
        <v>152.77045623289271</v>
      </c>
      <c r="O54" s="30">
        <v>111.96692882024956</v>
      </c>
      <c r="P54" s="30">
        <v>157.85203094164083</v>
      </c>
      <c r="Q54" s="30">
        <v>175.94415703940726</v>
      </c>
      <c r="R54" s="30">
        <v>285.69054086249525</v>
      </c>
      <c r="S54" s="30">
        <v>118.76655649193523</v>
      </c>
      <c r="T54" s="30">
        <v>195.08895432613389</v>
      </c>
      <c r="U54" s="30">
        <v>18.516759635592301</v>
      </c>
      <c r="V54" s="30"/>
      <c r="W54" s="30"/>
      <c r="X54" s="30"/>
      <c r="Y54" s="30"/>
      <c r="Z54" s="30"/>
      <c r="AA54" s="30"/>
      <c r="AB54" s="30"/>
      <c r="AC54" s="30"/>
      <c r="AD54" s="30"/>
      <c r="AE54" s="4">
        <v>382</v>
      </c>
    </row>
    <row r="55" spans="1:32" ht="14" customHeight="1">
      <c r="A55" s="28" t="s">
        <v>0</v>
      </c>
      <c r="B55" s="9"/>
      <c r="C55" s="9"/>
      <c r="D55" s="18">
        <v>0.31244014898414002</v>
      </c>
      <c r="E55" s="18">
        <v>0.14148086540270499</v>
      </c>
      <c r="F55" s="18">
        <v>0.29253967109121198</v>
      </c>
      <c r="G55" s="18">
        <v>0.56295656660052695</v>
      </c>
      <c r="H55" s="18">
        <v>0.40525710932487702</v>
      </c>
      <c r="I55" s="18">
        <v>1.5811468926130701</v>
      </c>
      <c r="J55" s="18">
        <v>0.43315834811097798</v>
      </c>
      <c r="K55" s="18">
        <v>0.47087613775432802</v>
      </c>
      <c r="L55" s="18">
        <v>0.68867634446661996</v>
      </c>
      <c r="M55" s="18">
        <v>0.404235436297184</v>
      </c>
      <c r="N55" s="18">
        <v>0.26197437001908802</v>
      </c>
      <c r="O55" s="18">
        <v>2.3188780787082499</v>
      </c>
      <c r="P55" s="18">
        <v>0.21198602746804401</v>
      </c>
      <c r="Q55" s="18">
        <v>0.72706786050709304</v>
      </c>
      <c r="R55" s="18">
        <v>0.26188271328462998</v>
      </c>
      <c r="S55" s="18">
        <v>0.41711885063116</v>
      </c>
      <c r="T55" s="18">
        <v>2.64674756787229</v>
      </c>
      <c r="U55" s="18">
        <v>0.72950136372924601</v>
      </c>
      <c r="V55" s="18"/>
      <c r="W55" s="18"/>
      <c r="X55" s="18"/>
      <c r="Y55" s="18"/>
      <c r="Z55" s="18"/>
      <c r="AA55" s="18"/>
      <c r="AB55" s="18"/>
      <c r="AC55" s="18"/>
      <c r="AD55" s="18"/>
    </row>
    <row r="56" spans="1:32" ht="14" customHeight="1">
      <c r="A56" s="28" t="s">
        <v>76</v>
      </c>
      <c r="B56" s="9">
        <v>26</v>
      </c>
      <c r="C56" s="9"/>
      <c r="D56" s="30">
        <v>24.026767336258171</v>
      </c>
      <c r="E56" s="30">
        <v>23.746387333247679</v>
      </c>
      <c r="F56" s="30">
        <v>23.761478623048031</v>
      </c>
      <c r="G56" s="30">
        <v>23.915412488043437</v>
      </c>
      <c r="H56" s="30">
        <v>13.580187131489019</v>
      </c>
      <c r="I56" s="30">
        <v>43.353591553088719</v>
      </c>
      <c r="J56" s="30">
        <v>26.087885943088569</v>
      </c>
      <c r="K56" s="30">
        <v>41.006334862530743</v>
      </c>
      <c r="L56" s="30">
        <v>15.009360647433425</v>
      </c>
      <c r="M56" s="30">
        <v>18.040583178194442</v>
      </c>
      <c r="N56" s="30">
        <v>27.235240313385102</v>
      </c>
      <c r="O56" s="30">
        <v>21.147901604184462</v>
      </c>
      <c r="P56" s="30">
        <v>24.290977175550683</v>
      </c>
      <c r="Q56" s="30">
        <v>38.596363441829645</v>
      </c>
      <c r="R56" s="30">
        <v>32.824182126388855</v>
      </c>
      <c r="S56" s="30">
        <v>22.445503590346128</v>
      </c>
      <c r="T56" s="30">
        <v>30.770949182490163</v>
      </c>
      <c r="U56" s="30">
        <v>5.7283102776601673</v>
      </c>
      <c r="V56" s="30"/>
      <c r="W56" s="30"/>
      <c r="X56" s="30"/>
      <c r="Y56" s="30"/>
      <c r="Z56" s="30"/>
      <c r="AA56" s="30"/>
      <c r="AB56" s="30"/>
      <c r="AC56" s="30"/>
      <c r="AD56" s="30"/>
      <c r="AE56" s="4">
        <v>23</v>
      </c>
    </row>
    <row r="57" spans="1:32" ht="14" customHeight="1">
      <c r="A57" s="28" t="s">
        <v>0</v>
      </c>
      <c r="B57" s="9"/>
      <c r="C57" s="9"/>
      <c r="D57" s="18">
        <v>1.0872530382563901</v>
      </c>
      <c r="E57" s="18">
        <v>0.805889326868237</v>
      </c>
      <c r="F57" s="18">
        <v>0.51044517756819896</v>
      </c>
      <c r="G57" s="18">
        <v>0.240781107730445</v>
      </c>
      <c r="H57" s="18">
        <v>1.40886201497996</v>
      </c>
      <c r="I57" s="18">
        <v>1.6612076500822299</v>
      </c>
      <c r="J57" s="18">
        <v>0.82319769178080904</v>
      </c>
      <c r="K57" s="18">
        <v>0.370045595062167</v>
      </c>
      <c r="L57" s="18">
        <v>1.3985141633640701</v>
      </c>
      <c r="M57" s="18">
        <v>0.77471685874796703</v>
      </c>
      <c r="N57" s="18">
        <v>8.9637506114970206E-2</v>
      </c>
      <c r="O57" s="18">
        <v>1.8922143387516099</v>
      </c>
      <c r="P57" s="18">
        <v>0.69878055582902898</v>
      </c>
      <c r="Q57" s="18">
        <v>2.0670091444193099</v>
      </c>
      <c r="R57" s="18">
        <v>0.788619353307773</v>
      </c>
      <c r="S57" s="18">
        <v>0.120798623424582</v>
      </c>
      <c r="T57" s="18">
        <v>3.12496311306916</v>
      </c>
      <c r="U57" s="18">
        <v>0.63996859978190002</v>
      </c>
      <c r="V57" s="18"/>
      <c r="W57" s="18"/>
      <c r="X57" s="18"/>
      <c r="Y57" s="18"/>
      <c r="Z57" s="18"/>
      <c r="AA57" s="18"/>
      <c r="AB57" s="18"/>
      <c r="AC57" s="18"/>
      <c r="AD57" s="18"/>
    </row>
    <row r="58" spans="1:32" ht="14" customHeight="1">
      <c r="A58" s="28" t="s">
        <v>77</v>
      </c>
      <c r="B58" s="9">
        <v>172</v>
      </c>
      <c r="C58" s="9"/>
      <c r="D58" s="30">
        <v>161.4078511296307</v>
      </c>
      <c r="E58" s="30">
        <v>163.10268387535808</v>
      </c>
      <c r="F58" s="30">
        <v>163.33457731630884</v>
      </c>
      <c r="G58" s="30">
        <v>127.58852768327932</v>
      </c>
      <c r="H58" s="30">
        <v>55.728398856373325</v>
      </c>
      <c r="I58" s="30">
        <v>135.65142544649032</v>
      </c>
      <c r="J58" s="30">
        <v>136.91443165670555</v>
      </c>
      <c r="K58" s="30">
        <v>231.08662040554722</v>
      </c>
      <c r="L58" s="30">
        <v>37.04126199774926</v>
      </c>
      <c r="M58" s="30">
        <v>23.74642125593456</v>
      </c>
      <c r="N58" s="30">
        <v>85.626402367180532</v>
      </c>
      <c r="O58" s="30">
        <v>79.065536842479148</v>
      </c>
      <c r="P58" s="30">
        <v>107.4029214641005</v>
      </c>
      <c r="Q58" s="30">
        <v>145.66407376990986</v>
      </c>
      <c r="R58" s="30">
        <v>112.89820520648861</v>
      </c>
      <c r="S58" s="30">
        <v>19.733148927086258</v>
      </c>
      <c r="T58" s="30">
        <v>151.3630214303675</v>
      </c>
      <c r="U58" s="30">
        <v>13.089070236854731</v>
      </c>
      <c r="V58" s="30">
        <v>162.08415036960335</v>
      </c>
      <c r="W58" s="30">
        <v>106.88645293787914</v>
      </c>
      <c r="X58" s="30">
        <v>167.85652857185335</v>
      </c>
      <c r="Y58" s="30">
        <v>30.253755243773853</v>
      </c>
      <c r="Z58" s="30">
        <v>142.21544776384852</v>
      </c>
      <c r="AA58" s="30">
        <v>100.6305551900796</v>
      </c>
      <c r="AB58" s="30">
        <v>110.95334806480683</v>
      </c>
      <c r="AC58" s="30">
        <v>41.006485118199087</v>
      </c>
      <c r="AD58" s="30">
        <v>158.29533313604347</v>
      </c>
      <c r="AE58" s="4">
        <v>160</v>
      </c>
    </row>
    <row r="59" spans="1:32" ht="14" customHeight="1">
      <c r="A59" s="28" t="s">
        <v>0</v>
      </c>
      <c r="B59" s="9"/>
      <c r="C59" s="9"/>
      <c r="D59" s="18">
        <v>0.53032035185302095</v>
      </c>
      <c r="E59" s="18">
        <v>0.379453294661385</v>
      </c>
      <c r="F59" s="18">
        <v>0.98532721949007196</v>
      </c>
      <c r="G59" s="18">
        <v>1.53119409642686</v>
      </c>
      <c r="H59" s="18">
        <v>0.83789758284265003</v>
      </c>
      <c r="I59" s="18">
        <v>2.47478768331634</v>
      </c>
      <c r="J59" s="18">
        <v>0.50832110941459596</v>
      </c>
      <c r="K59" s="18">
        <v>1.636897089818</v>
      </c>
      <c r="L59" s="18">
        <v>1.7817876274414499</v>
      </c>
      <c r="M59" s="18">
        <v>2.0937991455986902</v>
      </c>
      <c r="N59" s="18">
        <v>0.73797716530721402</v>
      </c>
      <c r="O59" s="18">
        <v>4.1923365490528299</v>
      </c>
      <c r="P59" s="18">
        <v>2.0513250386982498</v>
      </c>
      <c r="Q59" s="18">
        <v>20.480940353491899</v>
      </c>
      <c r="R59" s="18">
        <v>1.5456155749470799</v>
      </c>
      <c r="S59" s="18">
        <v>3.9604450734440801</v>
      </c>
      <c r="T59" s="18">
        <v>3.6614059929972602</v>
      </c>
      <c r="U59" s="18">
        <v>1.37948679293486</v>
      </c>
      <c r="V59" s="18"/>
      <c r="W59" s="18"/>
      <c r="X59" s="18"/>
      <c r="Y59" s="18"/>
      <c r="Z59" s="18"/>
      <c r="AA59" s="18"/>
      <c r="AB59" s="18"/>
      <c r="AC59" s="18"/>
      <c r="AD59" s="18">
        <v>10.997258880350294</v>
      </c>
    </row>
    <row r="60" spans="1:32" ht="14" customHeight="1">
      <c r="A60" s="28" t="s">
        <v>78</v>
      </c>
      <c r="B60" s="9">
        <v>18</v>
      </c>
      <c r="C60" s="9"/>
      <c r="D60" s="18">
        <v>18.057207561941144</v>
      </c>
      <c r="E60" s="18">
        <v>18.103862512117757</v>
      </c>
      <c r="F60" s="18">
        <v>17.987444093670391</v>
      </c>
      <c r="G60" s="18">
        <v>13.140251538533423</v>
      </c>
      <c r="H60" s="18">
        <v>10.59736735334007</v>
      </c>
      <c r="I60" s="18">
        <v>17.910849223603208</v>
      </c>
      <c r="J60" s="18">
        <v>14.278709946574653</v>
      </c>
      <c r="K60" s="18">
        <v>17.741421391591789</v>
      </c>
      <c r="L60" s="18">
        <v>3.27099677028915</v>
      </c>
      <c r="M60" s="18">
        <v>4.5896756958216089</v>
      </c>
      <c r="N60" s="18">
        <v>6.613637238977832</v>
      </c>
      <c r="O60" s="18">
        <v>14.633852631770754</v>
      </c>
      <c r="P60" s="18">
        <v>14.793576111739334</v>
      </c>
      <c r="Q60" s="18">
        <v>18.796022175868334</v>
      </c>
      <c r="R60" s="18">
        <v>10.257970483427117</v>
      </c>
      <c r="S60" s="18">
        <v>4.8214018019410663</v>
      </c>
      <c r="T60" s="18">
        <v>14.198952236541711</v>
      </c>
      <c r="U60" s="18">
        <v>1.6623707715098612</v>
      </c>
      <c r="V60" s="18">
        <v>3.8420351308558796</v>
      </c>
      <c r="W60" s="18">
        <v>5.4207169930198766</v>
      </c>
      <c r="X60" s="18">
        <v>13.652504869949778</v>
      </c>
      <c r="Y60" s="18">
        <v>2.2397722275127259</v>
      </c>
      <c r="Z60" s="18">
        <v>11.54960832808762</v>
      </c>
      <c r="AA60" s="18">
        <v>4.4760787148184384</v>
      </c>
      <c r="AB60" s="18">
        <v>9.0107490640988548</v>
      </c>
      <c r="AC60" s="18">
        <v>4.7286113718962861</v>
      </c>
      <c r="AD60" s="18">
        <v>17.389983428239315</v>
      </c>
      <c r="AE60" s="4">
        <v>16.399999999999999</v>
      </c>
    </row>
    <row r="61" spans="1:32" ht="14" customHeight="1">
      <c r="A61" s="28" t="s">
        <v>0</v>
      </c>
      <c r="B61" s="9"/>
      <c r="C61" s="9"/>
      <c r="D61" s="18">
        <v>1.22194240169061</v>
      </c>
      <c r="E61" s="18">
        <v>1.3258450281278</v>
      </c>
      <c r="F61" s="18">
        <v>0.75845089486385198</v>
      </c>
      <c r="G61" s="18">
        <v>2.1345275512728201</v>
      </c>
      <c r="H61" s="18">
        <v>2.1863304812020501</v>
      </c>
      <c r="I61" s="18">
        <v>1.8480795108482899</v>
      </c>
      <c r="J61" s="18">
        <v>0.471159209298184</v>
      </c>
      <c r="K61" s="18">
        <v>2.7770805835482899</v>
      </c>
      <c r="L61" s="18">
        <v>1.7145996058091899</v>
      </c>
      <c r="M61" s="18">
        <v>2.0170870687660098</v>
      </c>
      <c r="N61" s="18">
        <v>1.1084706872897401</v>
      </c>
      <c r="O61" s="18">
        <v>12.3733230260257</v>
      </c>
      <c r="P61" s="18">
        <v>1.67635868700644</v>
      </c>
      <c r="Q61" s="18">
        <v>2.29926603955355</v>
      </c>
      <c r="R61" s="18">
        <v>0.251388595816951</v>
      </c>
      <c r="S61" s="18">
        <v>0.77106952009940399</v>
      </c>
      <c r="T61" s="18">
        <v>2.7495881295090401</v>
      </c>
      <c r="U61" s="18">
        <v>5.0421354803553404</v>
      </c>
      <c r="V61" s="18"/>
      <c r="W61" s="18"/>
      <c r="X61" s="18"/>
      <c r="Y61" s="18"/>
      <c r="Z61" s="18"/>
      <c r="AA61" s="18"/>
      <c r="AB61" s="18"/>
      <c r="AC61" s="18"/>
      <c r="AD61" s="18">
        <v>2.4236624996636214</v>
      </c>
    </row>
    <row r="62" spans="1:32" ht="14" customHeight="1">
      <c r="A62" s="28" t="s">
        <v>79</v>
      </c>
      <c r="B62" s="9">
        <v>130</v>
      </c>
      <c r="C62" s="9"/>
      <c r="D62" s="30">
        <v>126.78932247706533</v>
      </c>
      <c r="E62" s="30">
        <v>127.3682133158966</v>
      </c>
      <c r="F62" s="30">
        <v>126.54444529178286</v>
      </c>
      <c r="G62" s="30">
        <v>103.59967933232983</v>
      </c>
      <c r="H62" s="30">
        <v>91.651457001968737</v>
      </c>
      <c r="I62" s="30">
        <v>99.888960273981141</v>
      </c>
      <c r="J62" s="30">
        <v>54.481808815553741</v>
      </c>
      <c r="K62" s="30">
        <v>344.67796781358373</v>
      </c>
      <c r="L62" s="30">
        <v>71.518298874164017</v>
      </c>
      <c r="M62" s="30">
        <v>67.902186210803592</v>
      </c>
      <c r="N62" s="30">
        <v>75.11341963454548</v>
      </c>
      <c r="O62" s="30">
        <v>51.186297236219517</v>
      </c>
      <c r="P62" s="30">
        <v>97.019142110067605</v>
      </c>
      <c r="Q62" s="30">
        <v>90.571360967656219</v>
      </c>
      <c r="R62" s="30">
        <v>245.02033475634542</v>
      </c>
      <c r="S62" s="30">
        <v>65.160278298560598</v>
      </c>
      <c r="T62" s="30">
        <v>215.87734952794801</v>
      </c>
      <c r="U62" s="30">
        <v>8.5700830804491108</v>
      </c>
      <c r="V62" s="30"/>
      <c r="W62" s="30"/>
      <c r="X62" s="30"/>
      <c r="Y62" s="30"/>
      <c r="Z62" s="30"/>
      <c r="AA62" s="30"/>
      <c r="AB62" s="30"/>
      <c r="AC62" s="30"/>
      <c r="AD62" s="30"/>
      <c r="AE62" s="4">
        <v>128</v>
      </c>
    </row>
    <row r="63" spans="1:32" ht="14" customHeight="1">
      <c r="A63" s="28" t="s">
        <v>0</v>
      </c>
      <c r="B63" s="9"/>
      <c r="C63" s="9"/>
      <c r="D63" s="18">
        <v>0.31192789726638298</v>
      </c>
      <c r="E63" s="18">
        <v>1.5125202937038</v>
      </c>
      <c r="F63" s="18">
        <v>0.99865547129078802</v>
      </c>
      <c r="G63" s="18">
        <v>1.7429671413644601</v>
      </c>
      <c r="H63" s="18">
        <v>1.01341501873608</v>
      </c>
      <c r="I63" s="18">
        <v>0.367372058291142</v>
      </c>
      <c r="J63" s="18">
        <v>0.43818349650298999</v>
      </c>
      <c r="K63" s="18">
        <v>0.87752899845185295</v>
      </c>
      <c r="L63" s="18">
        <v>1.2908786603990201</v>
      </c>
      <c r="M63" s="18">
        <v>0.19553866207659501</v>
      </c>
      <c r="N63" s="18">
        <v>2.3890301752619099</v>
      </c>
      <c r="O63" s="18">
        <v>7.1409105155098898</v>
      </c>
      <c r="P63" s="18">
        <v>4.5006203939489202</v>
      </c>
      <c r="Q63" s="18">
        <v>1.9472141299032699</v>
      </c>
      <c r="R63" s="18">
        <v>0.97530417659712698</v>
      </c>
      <c r="S63" s="18">
        <v>2.0437024201035898</v>
      </c>
      <c r="T63" s="18">
        <v>0.44794444436972197</v>
      </c>
      <c r="U63" s="18">
        <v>7.8404901202066801</v>
      </c>
      <c r="V63" s="18"/>
      <c r="W63" s="18"/>
      <c r="X63" s="18"/>
      <c r="Y63" s="18"/>
      <c r="Z63" s="18"/>
      <c r="AA63" s="18"/>
      <c r="AB63" s="18"/>
      <c r="AC63" s="18"/>
      <c r="AD63" s="18"/>
    </row>
    <row r="64" spans="1:32" ht="14" customHeight="1">
      <c r="A64" s="28" t="s">
        <v>80</v>
      </c>
      <c r="B64" s="9">
        <v>15</v>
      </c>
      <c r="C64" s="9"/>
      <c r="D64" s="18">
        <v>14.649496572821954</v>
      </c>
      <c r="E64" s="18">
        <v>14.478106186771621</v>
      </c>
      <c r="F64" s="18">
        <v>14.647853979956267</v>
      </c>
      <c r="G64" s="18">
        <v>8.0776806328116972</v>
      </c>
      <c r="H64" s="18">
        <v>3.9731585828360512</v>
      </c>
      <c r="I64" s="18">
        <v>17.636836408735849</v>
      </c>
      <c r="J64" s="18">
        <v>9.1553351444718274</v>
      </c>
      <c r="K64" s="18">
        <v>14.804454438745115</v>
      </c>
      <c r="L64" s="18">
        <v>4.7967090788863453</v>
      </c>
      <c r="M64" s="18">
        <v>6.1697314074347123</v>
      </c>
      <c r="N64" s="18">
        <v>9.079165117038043</v>
      </c>
      <c r="O64" s="18">
        <v>7.4790548872329881</v>
      </c>
      <c r="P64" s="18">
        <v>8.6195872643808062</v>
      </c>
      <c r="Q64" s="18">
        <v>12.778171049793901</v>
      </c>
      <c r="R64" s="18">
        <v>11.233296561022696</v>
      </c>
      <c r="S64" s="18">
        <v>7.0077257707364033</v>
      </c>
      <c r="T64" s="18">
        <v>12.821082396120193</v>
      </c>
      <c r="U64" s="18">
        <v>0.24630158380091205</v>
      </c>
      <c r="V64" s="18">
        <v>0.90693079196999848</v>
      </c>
      <c r="W64" s="18">
        <v>8.8584037779182161</v>
      </c>
      <c r="X64" s="18">
        <v>11.189531186514728</v>
      </c>
      <c r="Y64" s="18">
        <v>4.2789690865401449</v>
      </c>
      <c r="Z64" s="18">
        <v>2.4177965815146378</v>
      </c>
      <c r="AA64" s="18">
        <v>12.856300615573394</v>
      </c>
      <c r="AB64" s="18">
        <v>1.8863114371664391</v>
      </c>
      <c r="AC64" s="18">
        <v>0.90035719863759534</v>
      </c>
      <c r="AD64" s="18">
        <v>16.730487596463831</v>
      </c>
      <c r="AE64" s="4">
        <v>15.6</v>
      </c>
    </row>
    <row r="65" spans="1:31" ht="14" customHeight="1">
      <c r="A65" s="28" t="s">
        <v>0</v>
      </c>
      <c r="B65" s="9"/>
      <c r="C65" s="9"/>
      <c r="D65" s="18">
        <v>0.60391567031826998</v>
      </c>
      <c r="E65" s="18">
        <v>0.62355786209394704</v>
      </c>
      <c r="F65" s="18">
        <v>0.50419297631249904</v>
      </c>
      <c r="G65" s="18">
        <v>0.26753620739400102</v>
      </c>
      <c r="H65" s="18">
        <v>1.2890046339721899</v>
      </c>
      <c r="I65" s="18">
        <v>1.2281392969936999</v>
      </c>
      <c r="J65" s="18">
        <v>1.95472408898157</v>
      </c>
      <c r="K65" s="18">
        <v>0.98969439576588802</v>
      </c>
      <c r="L65" s="18">
        <v>1.4805299670918699</v>
      </c>
      <c r="M65" s="18">
        <v>2.7751676299319898</v>
      </c>
      <c r="N65" s="18">
        <v>1.1368830956859699</v>
      </c>
      <c r="O65" s="18">
        <v>12.268348376073099</v>
      </c>
      <c r="P65" s="18">
        <v>1.6861991380882499</v>
      </c>
      <c r="Q65" s="18">
        <v>0.66935627223298799</v>
      </c>
      <c r="R65" s="18">
        <v>1.19185378007836</v>
      </c>
      <c r="S65" s="18">
        <v>1.9512320668129799</v>
      </c>
      <c r="T65" s="18">
        <v>2.1662864782460298</v>
      </c>
      <c r="U65" s="18">
        <v>14.4583641745658</v>
      </c>
      <c r="V65" s="18"/>
      <c r="W65" s="18"/>
      <c r="X65" s="18"/>
      <c r="Y65" s="18"/>
      <c r="Z65" s="18"/>
      <c r="AA65" s="18"/>
      <c r="AB65" s="18"/>
      <c r="AC65" s="18"/>
      <c r="AD65" s="18">
        <v>5.4710683834687073</v>
      </c>
    </row>
    <row r="66" spans="1:31" ht="14" customHeight="1">
      <c r="A66" s="28" t="s">
        <v>81</v>
      </c>
      <c r="B66" s="9">
        <v>38</v>
      </c>
      <c r="C66" s="9"/>
      <c r="D66" s="30">
        <v>35.710310968225144</v>
      </c>
      <c r="E66" s="30">
        <v>35.748640252659349</v>
      </c>
      <c r="F66" s="30">
        <v>35.95634692102751</v>
      </c>
      <c r="G66" s="30">
        <v>19.59702940359287</v>
      </c>
      <c r="H66" s="30">
        <v>10.053135767204274</v>
      </c>
      <c r="I66" s="30">
        <v>43.893211095017641</v>
      </c>
      <c r="J66" s="30">
        <v>21.814003052395062</v>
      </c>
      <c r="K66" s="30">
        <v>36.954130093345128</v>
      </c>
      <c r="L66" s="30">
        <v>11.644483792313475</v>
      </c>
      <c r="M66" s="30">
        <v>14.919069674614278</v>
      </c>
      <c r="N66" s="30">
        <v>22.823590596854398</v>
      </c>
      <c r="O66" s="30">
        <v>17.856367177004742</v>
      </c>
      <c r="P66" s="30">
        <v>21.434642391336574</v>
      </c>
      <c r="Q66" s="30">
        <v>32.906939318325712</v>
      </c>
      <c r="R66" s="30">
        <v>27.082638527020467</v>
      </c>
      <c r="S66" s="30">
        <v>17.026214651525112</v>
      </c>
      <c r="T66" s="30">
        <v>29.383051395037345</v>
      </c>
      <c r="U66" s="30">
        <v>0.82060157853131677</v>
      </c>
      <c r="V66" s="30">
        <v>2.4311838182516761</v>
      </c>
      <c r="W66" s="30">
        <v>22.636115595989036</v>
      </c>
      <c r="X66" s="30">
        <v>25.604311246963661</v>
      </c>
      <c r="Y66" s="30">
        <v>10.686885728507511</v>
      </c>
      <c r="Z66" s="30">
        <v>6.6782581765995932</v>
      </c>
      <c r="AA66" s="30">
        <v>35.291455455512484</v>
      </c>
      <c r="AB66" s="30">
        <v>5.2102293779315758</v>
      </c>
      <c r="AC66" s="30">
        <v>1.9687981572324522</v>
      </c>
      <c r="AD66" s="30">
        <v>42.472963597931326</v>
      </c>
      <c r="AE66" s="4">
        <v>37</v>
      </c>
    </row>
    <row r="67" spans="1:31" ht="14" customHeight="1">
      <c r="A67" s="28" t="s">
        <v>0</v>
      </c>
      <c r="B67" s="9"/>
      <c r="C67" s="9"/>
      <c r="D67" s="18">
        <v>1.0395552831747801</v>
      </c>
      <c r="E67" s="18">
        <v>0.37368333797484798</v>
      </c>
      <c r="F67" s="18">
        <v>0.82895827578505599</v>
      </c>
      <c r="G67" s="18">
        <v>0.71960790757711801</v>
      </c>
      <c r="H67" s="18">
        <v>0.72388816483907803</v>
      </c>
      <c r="I67" s="18">
        <v>1.5129043314867301</v>
      </c>
      <c r="J67" s="18">
        <v>1.4431699589473099</v>
      </c>
      <c r="K67" s="18">
        <v>0.475453157292623</v>
      </c>
      <c r="L67" s="18">
        <v>0.72226159345374696</v>
      </c>
      <c r="M67" s="18">
        <v>0.34247565084845299</v>
      </c>
      <c r="N67" s="18">
        <v>0.50560661016419295</v>
      </c>
      <c r="O67" s="18">
        <v>4.8996946967333397</v>
      </c>
      <c r="P67" s="18">
        <v>0.55716558112344605</v>
      </c>
      <c r="Q67" s="18">
        <v>0.397813301994346</v>
      </c>
      <c r="R67" s="18">
        <v>1.30028904387712</v>
      </c>
      <c r="S67" s="18">
        <v>1.7615223550161301</v>
      </c>
      <c r="T67" s="18">
        <v>3.7946600429197699</v>
      </c>
      <c r="U67" s="18">
        <v>5.7791060675395602</v>
      </c>
      <c r="V67" s="18"/>
      <c r="W67" s="18"/>
      <c r="X67" s="18"/>
      <c r="Y67" s="18"/>
      <c r="Z67" s="18"/>
      <c r="AA67" s="18"/>
      <c r="AB67" s="18"/>
      <c r="AC67" s="18"/>
      <c r="AD67" s="18">
        <v>4.5171767930836157</v>
      </c>
    </row>
    <row r="68" spans="1:31" ht="14" customHeight="1">
      <c r="A68" s="28" t="s">
        <v>82</v>
      </c>
      <c r="B68" s="10">
        <v>5</v>
      </c>
      <c r="C68" s="9"/>
      <c r="D68" s="18">
        <v>4.9996414442365849</v>
      </c>
      <c r="E68" s="18">
        <v>5.0354769568204105</v>
      </c>
      <c r="F68" s="18">
        <v>4.9910652159804512</v>
      </c>
      <c r="G68" s="18">
        <v>2.7790900528766942</v>
      </c>
      <c r="H68" s="18">
        <v>1.4661967660049404</v>
      </c>
      <c r="I68" s="18">
        <v>6.4051320592415282</v>
      </c>
      <c r="J68" s="18">
        <v>3.0488896773178795</v>
      </c>
      <c r="K68" s="18">
        <v>5.0773074473985877</v>
      </c>
      <c r="L68" s="18">
        <v>1.6525087808554011</v>
      </c>
      <c r="M68" s="18">
        <v>2.1232155222153577</v>
      </c>
      <c r="N68" s="18">
        <v>3.2816800777697974</v>
      </c>
      <c r="O68" s="18">
        <v>2.3861418864237667</v>
      </c>
      <c r="P68" s="18">
        <v>2.9713842944413451</v>
      </c>
      <c r="Q68" s="18">
        <v>4.8238264535986604</v>
      </c>
      <c r="R68" s="18">
        <v>3.7637838098606773</v>
      </c>
      <c r="S68" s="18">
        <v>2.4171463827582587</v>
      </c>
      <c r="T68" s="18">
        <v>4.0218664859235611</v>
      </c>
      <c r="U68" s="18">
        <v>0.1454402281756057</v>
      </c>
      <c r="V68" s="18">
        <v>0.44833025469989468</v>
      </c>
      <c r="W68" s="18">
        <v>2.9176066562316199</v>
      </c>
      <c r="X68" s="18">
        <v>3.5168295853603788</v>
      </c>
      <c r="Y68" s="18">
        <v>1.3432291176548263</v>
      </c>
      <c r="Z68" s="18">
        <v>0.85476062468450675</v>
      </c>
      <c r="AA68" s="18">
        <v>4.3656635960440351</v>
      </c>
      <c r="AB68" s="18">
        <v>0.66686534124051733</v>
      </c>
      <c r="AC68" s="18">
        <v>0.26664037978049132</v>
      </c>
      <c r="AD68" s="18">
        <v>5.466509448798889</v>
      </c>
      <c r="AE68" s="4">
        <v>5</v>
      </c>
    </row>
    <row r="69" spans="1:31" ht="14" customHeight="1">
      <c r="A69" s="28" t="s">
        <v>0</v>
      </c>
      <c r="B69" s="9"/>
      <c r="C69" s="9"/>
      <c r="D69" s="18">
        <v>1.0187046065008301</v>
      </c>
      <c r="E69" s="18">
        <v>1.2099774175259801</v>
      </c>
      <c r="F69" s="18">
        <v>0.38869878807749803</v>
      </c>
      <c r="G69" s="18">
        <v>2.0641170521378598</v>
      </c>
      <c r="H69" s="18">
        <v>1.4443446114752101</v>
      </c>
      <c r="I69" s="18">
        <v>1.9764182321308801</v>
      </c>
      <c r="J69" s="18">
        <v>2.9241005936176001</v>
      </c>
      <c r="K69" s="18">
        <v>0.50074126260051499</v>
      </c>
      <c r="L69" s="18">
        <v>2.4802042681260699</v>
      </c>
      <c r="M69" s="18">
        <v>2.5207572599252801</v>
      </c>
      <c r="N69" s="18">
        <v>1.41034189062007</v>
      </c>
      <c r="O69" s="18">
        <v>10.8525457245296</v>
      </c>
      <c r="P69" s="18">
        <v>2.8316925046116399</v>
      </c>
      <c r="Q69" s="18">
        <v>1.35069854074758</v>
      </c>
      <c r="R69" s="18">
        <v>1.5514040726336</v>
      </c>
      <c r="S69" s="18">
        <v>1.3163106461530001</v>
      </c>
      <c r="T69" s="18">
        <v>2.5959739253013101</v>
      </c>
      <c r="U69" s="18">
        <v>5.7856925223315496</v>
      </c>
      <c r="V69" s="18"/>
      <c r="W69" s="18"/>
      <c r="X69" s="18"/>
      <c r="Y69" s="18"/>
      <c r="Z69" s="18"/>
      <c r="AA69" s="18"/>
      <c r="AB69" s="18"/>
      <c r="AC69" s="18"/>
      <c r="AD69" s="18">
        <v>2.7087914138801201</v>
      </c>
    </row>
    <row r="70" spans="1:31" ht="14" customHeight="1">
      <c r="A70" s="28" t="s">
        <v>83</v>
      </c>
      <c r="B70" s="9">
        <v>25</v>
      </c>
      <c r="C70" s="9"/>
      <c r="D70" s="30">
        <v>23.688031715627865</v>
      </c>
      <c r="E70" s="30">
        <v>23.505045127576782</v>
      </c>
      <c r="F70" s="30">
        <v>24.004501213696983</v>
      </c>
      <c r="G70" s="30">
        <v>13.4901059475508</v>
      </c>
      <c r="H70" s="30">
        <v>6.7299033967518742</v>
      </c>
      <c r="I70" s="30">
        <v>30.749604822787383</v>
      </c>
      <c r="J70" s="30">
        <v>14.515682801631218</v>
      </c>
      <c r="K70" s="30">
        <v>24.063489254034518</v>
      </c>
      <c r="L70" s="30">
        <v>8.0041857054019623</v>
      </c>
      <c r="M70" s="30">
        <v>10.06621307457816</v>
      </c>
      <c r="N70" s="30">
        <v>15.759476509142086</v>
      </c>
      <c r="O70" s="30">
        <v>11.421724788295975</v>
      </c>
      <c r="P70" s="30">
        <v>13.904784561339374</v>
      </c>
      <c r="Q70" s="30">
        <v>23.103794714411979</v>
      </c>
      <c r="R70" s="30">
        <v>18.124946181461027</v>
      </c>
      <c r="S70" s="30">
        <v>11.207833686612053</v>
      </c>
      <c r="T70" s="30">
        <v>19.081822024061477</v>
      </c>
      <c r="U70" s="30">
        <v>0.84982445979602439</v>
      </c>
      <c r="V70" s="30">
        <v>2.6215158710041844</v>
      </c>
      <c r="W70" s="30">
        <v>13.459579766673372</v>
      </c>
      <c r="X70" s="30">
        <v>17.08699915636171</v>
      </c>
      <c r="Y70" s="30">
        <v>6.1167477145863884</v>
      </c>
      <c r="Z70" s="30">
        <v>3.884883856261713</v>
      </c>
      <c r="AA70" s="30">
        <v>19.287188927938157</v>
      </c>
      <c r="AB70" s="30">
        <v>3.0309004926870289</v>
      </c>
      <c r="AC70" s="30">
        <v>1.3012346813068194</v>
      </c>
      <c r="AD70" s="30">
        <v>24.901163482066845</v>
      </c>
      <c r="AE70" s="4">
        <v>24</v>
      </c>
    </row>
    <row r="71" spans="1:31" ht="14" customHeight="1">
      <c r="A71" s="28" t="s">
        <v>0</v>
      </c>
      <c r="B71" s="9"/>
      <c r="C71" s="9"/>
      <c r="D71" s="18">
        <v>1.7959308188729199</v>
      </c>
      <c r="E71" s="18">
        <v>2.4325360072156399</v>
      </c>
      <c r="F71" s="18">
        <v>0.78591142936852099</v>
      </c>
      <c r="G71" s="18">
        <v>1.91573582818151</v>
      </c>
      <c r="H71" s="18">
        <v>1.6378247482399999</v>
      </c>
      <c r="I71" s="18">
        <v>2.8736989540826898</v>
      </c>
      <c r="J71" s="18">
        <v>3.3681881495655599</v>
      </c>
      <c r="K71" s="18">
        <v>2.3638721946426799</v>
      </c>
      <c r="L71" s="18">
        <v>0.59517711892812897</v>
      </c>
      <c r="M71" s="18">
        <v>1.74010570914567</v>
      </c>
      <c r="N71" s="18">
        <v>2.7310212871051398</v>
      </c>
      <c r="O71" s="18">
        <v>5.7654988946447396</v>
      </c>
      <c r="P71" s="18">
        <v>2.65753441523144</v>
      </c>
      <c r="Q71" s="18">
        <v>3.7497003032077201</v>
      </c>
      <c r="R71" s="18">
        <v>2.75016335224689</v>
      </c>
      <c r="S71" s="18">
        <v>2.47915063002077</v>
      </c>
      <c r="T71" s="18">
        <v>4.4258522335064399</v>
      </c>
      <c r="U71" s="18">
        <v>11.8629910728698</v>
      </c>
      <c r="V71" s="18"/>
      <c r="W71" s="18"/>
      <c r="X71" s="18"/>
      <c r="Y71" s="18"/>
      <c r="Z71" s="18"/>
      <c r="AA71" s="18"/>
      <c r="AB71" s="18"/>
      <c r="AC71" s="18"/>
      <c r="AD71" s="18">
        <v>5.0108646883708898</v>
      </c>
    </row>
    <row r="72" spans="1:31" ht="14" customHeight="1">
      <c r="A72" s="28" t="s">
        <v>84</v>
      </c>
      <c r="B72" s="9">
        <v>6.2</v>
      </c>
      <c r="C72" s="9"/>
      <c r="D72" s="18">
        <v>6.0096537366441725</v>
      </c>
      <c r="E72" s="18">
        <v>5.9503704288893218</v>
      </c>
      <c r="F72" s="18">
        <v>5.8297502999597439</v>
      </c>
      <c r="G72" s="18">
        <v>3.6631596118810377</v>
      </c>
      <c r="H72" s="18">
        <v>2.0274610224930694</v>
      </c>
      <c r="I72" s="18">
        <v>8.303202441438005</v>
      </c>
      <c r="J72" s="18">
        <v>4.0042690629075315</v>
      </c>
      <c r="K72" s="18">
        <v>6.3096503031862738</v>
      </c>
      <c r="L72" s="18">
        <v>2.2549711260047585</v>
      </c>
      <c r="M72" s="18">
        <v>2.6706011003026884</v>
      </c>
      <c r="N72" s="18">
        <v>4.3755509000371315</v>
      </c>
      <c r="O72" s="18">
        <v>3.0159000174232173</v>
      </c>
      <c r="P72" s="18">
        <v>3.6839808193618095</v>
      </c>
      <c r="Q72" s="18">
        <v>6.5546414956937653</v>
      </c>
      <c r="R72" s="18">
        <v>4.9279598463757042</v>
      </c>
      <c r="S72" s="18">
        <v>3.2488232944444042</v>
      </c>
      <c r="T72" s="18">
        <v>4.7380063087165603</v>
      </c>
      <c r="U72" s="18">
        <v>0.4634064317895904</v>
      </c>
      <c r="V72" s="18">
        <v>1.0226426814022391</v>
      </c>
      <c r="W72" s="18">
        <v>3.8263803481623744</v>
      </c>
      <c r="X72" s="18">
        <v>4.8838543249057116</v>
      </c>
      <c r="Y72" s="18">
        <v>1.7372289797704283</v>
      </c>
      <c r="Z72" s="18">
        <v>1.1557449997440983</v>
      </c>
      <c r="AA72" s="18">
        <v>5.2270171376362082</v>
      </c>
      <c r="AB72" s="18">
        <v>0.90168669611547181</v>
      </c>
      <c r="AC72" s="18">
        <v>0.47153000369614145</v>
      </c>
      <c r="AD72" s="18">
        <v>6.1785705686176451</v>
      </c>
      <c r="AE72" s="4">
        <v>5.8</v>
      </c>
    </row>
    <row r="73" spans="1:31" ht="14" customHeight="1">
      <c r="A73" s="28" t="s">
        <v>0</v>
      </c>
      <c r="B73" s="9"/>
      <c r="C73" s="9"/>
      <c r="D73" s="18">
        <v>3.0943413728275999</v>
      </c>
      <c r="E73" s="18">
        <v>3.2172501019563899</v>
      </c>
      <c r="F73" s="18">
        <v>2.2881794619393099</v>
      </c>
      <c r="G73" s="18">
        <v>4.1076586623996798</v>
      </c>
      <c r="H73" s="18">
        <v>5.0480089590020203</v>
      </c>
      <c r="I73" s="18">
        <v>1.6089338241804301</v>
      </c>
      <c r="J73" s="18">
        <v>4.0059071215804796</v>
      </c>
      <c r="K73" s="18">
        <v>5.2970240740757903</v>
      </c>
      <c r="L73" s="18">
        <v>6.4857320326872996</v>
      </c>
      <c r="M73" s="18">
        <v>8.5749464349294904</v>
      </c>
      <c r="N73" s="18">
        <v>5.0844620021433302</v>
      </c>
      <c r="O73" s="18">
        <v>10.4618674712097</v>
      </c>
      <c r="P73" s="18">
        <v>9.9533379780861893</v>
      </c>
      <c r="Q73" s="18">
        <v>4.8667320300953696</v>
      </c>
      <c r="R73" s="18">
        <v>2.7434846197890601</v>
      </c>
      <c r="S73" s="18">
        <v>4.2538885697800097</v>
      </c>
      <c r="T73" s="18">
        <v>12.749883070265501</v>
      </c>
      <c r="U73" s="18">
        <v>18.121974866530799</v>
      </c>
      <c r="V73" s="18"/>
      <c r="W73" s="18"/>
      <c r="X73" s="18"/>
      <c r="Y73" s="18"/>
      <c r="Z73" s="18"/>
      <c r="AA73" s="18"/>
      <c r="AB73" s="18"/>
      <c r="AC73" s="18"/>
      <c r="AD73" s="18">
        <v>6.4304090272179435</v>
      </c>
    </row>
    <row r="74" spans="1:31" ht="14" customHeight="1">
      <c r="A74" s="28" t="s">
        <v>85</v>
      </c>
      <c r="B74" s="10">
        <v>2</v>
      </c>
      <c r="C74" s="9"/>
      <c r="D74" s="18">
        <v>1.8934506797097166</v>
      </c>
      <c r="E74" s="18">
        <v>1.9178250615868002</v>
      </c>
      <c r="F74" s="18">
        <v>1.983792662752317</v>
      </c>
      <c r="G74" s="18">
        <v>1.263987908391657</v>
      </c>
      <c r="H74" s="18">
        <v>0.740378217452617</v>
      </c>
      <c r="I74" s="18">
        <v>1.9310968332250766</v>
      </c>
      <c r="J74" s="18">
        <v>1.48525534634276</v>
      </c>
      <c r="K74" s="18">
        <v>1.7332230296302464</v>
      </c>
      <c r="L74" s="18">
        <v>0.82028096762959146</v>
      </c>
      <c r="M74" s="18">
        <v>0.91238761499214749</v>
      </c>
      <c r="N74" s="18">
        <v>0.85384577405781059</v>
      </c>
      <c r="O74" s="18">
        <v>0.90094289599801114</v>
      </c>
      <c r="P74" s="18">
        <v>1.520065497574512</v>
      </c>
      <c r="Q74" s="18">
        <v>1.6911790399649325</v>
      </c>
      <c r="R74" s="18">
        <v>1.8118122457935824</v>
      </c>
      <c r="S74" s="18">
        <v>0.89574783321562357</v>
      </c>
      <c r="T74" s="18">
        <v>1.501169400065572</v>
      </c>
      <c r="U74" s="18">
        <v>0.10275532904003676</v>
      </c>
      <c r="V74" s="18">
        <v>0.25558899071566654</v>
      </c>
      <c r="W74" s="18">
        <v>1.1948012628541349</v>
      </c>
      <c r="X74" s="18">
        <v>1.5698396675089712</v>
      </c>
      <c r="Y74" s="18">
        <v>0.65127161873269956</v>
      </c>
      <c r="Z74" s="18">
        <v>0.56241042572600131</v>
      </c>
      <c r="AA74" s="18">
        <v>2.0385214347378953</v>
      </c>
      <c r="AB74" s="18">
        <v>0.43878017966425004</v>
      </c>
      <c r="AC74" s="18">
        <v>0.12741471402494126</v>
      </c>
      <c r="AD74" s="18">
        <v>2.1818288203581453</v>
      </c>
      <c r="AE74" s="4">
        <v>2</v>
      </c>
    </row>
    <row r="75" spans="1:31" ht="14" customHeight="1">
      <c r="A75" s="28" t="s">
        <v>86</v>
      </c>
      <c r="B75" s="9"/>
      <c r="C75" s="9"/>
      <c r="D75" s="18">
        <v>2.5855697167341001</v>
      </c>
      <c r="E75" s="18">
        <v>2.6548623199026</v>
      </c>
      <c r="F75" s="18">
        <v>2.0298046018795599</v>
      </c>
      <c r="G75" s="18">
        <v>1.3020629789887701</v>
      </c>
      <c r="H75" s="18">
        <v>5.3817320807108802</v>
      </c>
      <c r="I75" s="18">
        <v>13.179130737071199</v>
      </c>
      <c r="J75" s="18">
        <v>1.1411240192230701</v>
      </c>
      <c r="K75" s="18">
        <v>1.6065151152347299</v>
      </c>
      <c r="L75" s="18">
        <v>2.76768317632594</v>
      </c>
      <c r="M75" s="18">
        <v>1.86659958591972</v>
      </c>
      <c r="N75" s="18">
        <v>2.3944886768520899</v>
      </c>
      <c r="O75" s="18">
        <v>20.280502145548201</v>
      </c>
      <c r="P75" s="18">
        <v>13.4599671004434</v>
      </c>
      <c r="Q75" s="18">
        <v>6.2727315368667398</v>
      </c>
      <c r="R75" s="18">
        <v>4.66462171521888</v>
      </c>
      <c r="S75" s="18">
        <v>2.8163812581440602</v>
      </c>
      <c r="T75" s="18">
        <v>1.6710125863442</v>
      </c>
      <c r="U75" s="18">
        <v>7.9865162041769704</v>
      </c>
      <c r="V75" s="18"/>
      <c r="W75" s="18"/>
      <c r="X75" s="18"/>
      <c r="Y75" s="18"/>
      <c r="Z75" s="18"/>
      <c r="AA75" s="18"/>
      <c r="AB75" s="18"/>
      <c r="AC75" s="18"/>
      <c r="AD75" s="18">
        <v>3.5912737279930536</v>
      </c>
    </row>
    <row r="76" spans="1:31" ht="14" customHeight="1">
      <c r="A76" s="28" t="s">
        <v>87</v>
      </c>
      <c r="B76" s="9">
        <v>6.3</v>
      </c>
      <c r="C76" s="9"/>
      <c r="D76" s="18">
        <v>6.0887057324185943</v>
      </c>
      <c r="E76" s="18">
        <v>6.0215169309818766</v>
      </c>
      <c r="F76" s="18">
        <v>6.1394031731146628</v>
      </c>
      <c r="G76" s="18">
        <v>4.2235761484485197</v>
      </c>
      <c r="H76" s="18">
        <v>2.1829441939524954</v>
      </c>
      <c r="I76" s="18">
        <v>9.7368622683751518</v>
      </c>
      <c r="J76" s="18">
        <v>4.8944292990511746</v>
      </c>
      <c r="K76" s="18">
        <v>7.4883134209346753</v>
      </c>
      <c r="L76" s="18">
        <v>2.5367454700572774</v>
      </c>
      <c r="M76" s="18">
        <v>3.2397807970504746</v>
      </c>
      <c r="N76" s="18">
        <v>5.2640217711698725</v>
      </c>
      <c r="O76" s="18">
        <v>3.7100546854882182</v>
      </c>
      <c r="P76" s="18">
        <v>4.4839506898205572</v>
      </c>
      <c r="Q76" s="18">
        <v>7.7100557090468964</v>
      </c>
      <c r="R76" s="18">
        <v>5.6022695766451971</v>
      </c>
      <c r="S76" s="18">
        <v>3.8874339605663399</v>
      </c>
      <c r="T76" s="18">
        <v>6.0008306567319547</v>
      </c>
      <c r="U76" s="18">
        <v>0.56544990185912003</v>
      </c>
      <c r="V76" s="18">
        <v>1.5988702684348619</v>
      </c>
      <c r="W76" s="18">
        <v>4.5547028584688913</v>
      </c>
      <c r="X76" s="18">
        <v>6.2395924674977739</v>
      </c>
      <c r="Y76" s="18">
        <v>2.1862732534007323</v>
      </c>
      <c r="Z76" s="18">
        <v>1.3866195106540986</v>
      </c>
      <c r="AA76" s="18">
        <v>5.7077002878305487</v>
      </c>
      <c r="AB76" s="18">
        <v>1.0818098850592333</v>
      </c>
      <c r="AC76" s="18">
        <v>0.49445043459844251</v>
      </c>
      <c r="AD76" s="18">
        <v>6.2086758151165649</v>
      </c>
      <c r="AE76" s="4">
        <v>5.9</v>
      </c>
    </row>
    <row r="77" spans="1:31" ht="14" customHeight="1">
      <c r="A77" s="28" t="s">
        <v>11</v>
      </c>
      <c r="B77" s="9"/>
      <c r="C77" s="9"/>
      <c r="D77" s="18">
        <v>3.9094440967920101</v>
      </c>
      <c r="E77" s="18">
        <v>4.4018504841742399</v>
      </c>
      <c r="F77" s="18">
        <v>5.2643659813226202</v>
      </c>
      <c r="G77" s="18">
        <v>6.09101887452813</v>
      </c>
      <c r="H77" s="18">
        <v>6.5019742313119302</v>
      </c>
      <c r="I77" s="18">
        <v>2.5689596994130399</v>
      </c>
      <c r="J77" s="18">
        <v>8.3183223238031108</v>
      </c>
      <c r="K77" s="18">
        <v>2.4862991690060801</v>
      </c>
      <c r="L77" s="18">
        <v>8.06768487637971</v>
      </c>
      <c r="M77" s="18">
        <v>12.476962201920299</v>
      </c>
      <c r="N77" s="18">
        <v>6.0078973566640803</v>
      </c>
      <c r="O77" s="18">
        <v>18.6576217223183</v>
      </c>
      <c r="P77" s="18">
        <v>2.68257650717011</v>
      </c>
      <c r="Q77" s="18">
        <v>3.6326222141234501</v>
      </c>
      <c r="R77" s="18">
        <v>8.0181050525073392</v>
      </c>
      <c r="S77" s="18">
        <v>8.2358208552642491</v>
      </c>
      <c r="T77" s="18">
        <v>12.2376726228491</v>
      </c>
      <c r="U77" s="18">
        <v>1.9926565150275399</v>
      </c>
      <c r="V77" s="18"/>
      <c r="W77" s="18"/>
      <c r="X77" s="18"/>
      <c r="Y77" s="18"/>
      <c r="Z77" s="18"/>
      <c r="AA77" s="18"/>
      <c r="AB77" s="18"/>
      <c r="AC77" s="18"/>
      <c r="AD77" s="18">
        <v>10.712567448631868</v>
      </c>
    </row>
    <row r="78" spans="1:31" ht="14" customHeight="1">
      <c r="A78" s="28" t="s">
        <v>88</v>
      </c>
      <c r="B78" s="9">
        <v>0.9</v>
      </c>
      <c r="C78" s="9"/>
      <c r="D78" s="20">
        <v>0.9358435228133325</v>
      </c>
      <c r="E78" s="20">
        <v>0.92069719810092987</v>
      </c>
      <c r="F78" s="20">
        <v>0.91197564710245249</v>
      </c>
      <c r="G78" s="20">
        <v>0.71638996564663771</v>
      </c>
      <c r="H78" s="20">
        <v>0.4076787703600499</v>
      </c>
      <c r="I78" s="20">
        <v>1.4140145244290387</v>
      </c>
      <c r="J78" s="20">
        <v>0.78094378790321051</v>
      </c>
      <c r="K78" s="20">
        <v>1.21868429356045</v>
      </c>
      <c r="L78" s="20">
        <v>0.42936949646562772</v>
      </c>
      <c r="M78" s="20">
        <v>0.53424366270439849</v>
      </c>
      <c r="N78" s="20">
        <v>0.83078271639633516</v>
      </c>
      <c r="O78" s="20">
        <v>0.65199091039354573</v>
      </c>
      <c r="P78" s="20">
        <v>0.73967743720860379</v>
      </c>
      <c r="Q78" s="20">
        <v>1.2113586856711758</v>
      </c>
      <c r="R78" s="20">
        <v>1.0182416030621069</v>
      </c>
      <c r="S78" s="20">
        <v>0.66632735570907109</v>
      </c>
      <c r="T78" s="20">
        <v>0.94170626182831729</v>
      </c>
      <c r="U78" s="20">
        <v>0.10736593919051293</v>
      </c>
      <c r="V78" s="20">
        <v>0.26036475459609704</v>
      </c>
      <c r="W78" s="20">
        <v>0.69579937003780268</v>
      </c>
      <c r="X78" s="20">
        <v>0.95236372230480293</v>
      </c>
      <c r="Y78" s="20">
        <v>0.35206270317597593</v>
      </c>
      <c r="Z78" s="20">
        <v>0.22807944072736247</v>
      </c>
      <c r="AA78" s="20">
        <v>0.87657919552523</v>
      </c>
      <c r="AB78" s="20">
        <v>0.17794253698424467</v>
      </c>
      <c r="AC78" s="20">
        <v>8.2675127263265744E-2</v>
      </c>
      <c r="AD78" s="20">
        <v>0.87252399176914253</v>
      </c>
      <c r="AE78" s="4">
        <v>0.86</v>
      </c>
    </row>
    <row r="79" spans="1:31" ht="14" customHeight="1">
      <c r="A79" s="28" t="s">
        <v>0</v>
      </c>
      <c r="B79" s="9"/>
      <c r="C79" s="9"/>
      <c r="D79" s="18">
        <v>2.6777589034206599</v>
      </c>
      <c r="E79" s="18">
        <v>1.21513534214101</v>
      </c>
      <c r="F79" s="18">
        <v>1.58326780340594</v>
      </c>
      <c r="G79" s="18">
        <v>4.1699747299712397</v>
      </c>
      <c r="H79" s="18">
        <v>7.1004539852782003</v>
      </c>
      <c r="I79" s="18">
        <v>6.68302413518545</v>
      </c>
      <c r="J79" s="18">
        <v>4.7999221808091104</v>
      </c>
      <c r="K79" s="18">
        <v>4.4043844140138697</v>
      </c>
      <c r="L79" s="18">
        <v>1.9176945795984901</v>
      </c>
      <c r="M79" s="18">
        <v>8.2383475158587292</v>
      </c>
      <c r="N79" s="18">
        <v>7.6421379330428802</v>
      </c>
      <c r="O79" s="18">
        <v>21.413718933350399</v>
      </c>
      <c r="P79" s="18">
        <v>13.2896697768716</v>
      </c>
      <c r="Q79" s="18">
        <v>3.1521159202019202</v>
      </c>
      <c r="R79" s="18">
        <v>2.32496266777245</v>
      </c>
      <c r="S79" s="18">
        <v>0.46940236673232799</v>
      </c>
      <c r="T79" s="18">
        <v>18.852869788890501</v>
      </c>
      <c r="U79" s="18">
        <v>8.3438330251862407</v>
      </c>
      <c r="V79" s="18"/>
      <c r="W79" s="18"/>
      <c r="X79" s="18"/>
      <c r="Y79" s="18"/>
      <c r="Z79" s="18"/>
      <c r="AA79" s="18"/>
      <c r="AB79" s="18"/>
      <c r="AC79" s="18"/>
      <c r="AD79" s="18">
        <v>10.245182657232538</v>
      </c>
    </row>
    <row r="80" spans="1:31" ht="14" customHeight="1">
      <c r="A80" s="28" t="s">
        <v>89</v>
      </c>
      <c r="B80" s="9">
        <v>4.9000000000000004</v>
      </c>
      <c r="C80" s="9"/>
      <c r="D80" s="18">
        <v>5.1560260487021958</v>
      </c>
      <c r="E80" s="18">
        <v>5.0734861961433113</v>
      </c>
      <c r="F80" s="18">
        <v>5.177401486176481</v>
      </c>
      <c r="G80" s="18">
        <v>4.4332332506042125</v>
      </c>
      <c r="H80" s="18">
        <v>2.5437501342194895</v>
      </c>
      <c r="I80" s="18">
        <v>8.8171030215323913</v>
      </c>
      <c r="J80" s="18">
        <v>4.8311002912700722</v>
      </c>
      <c r="K80" s="18">
        <v>7.5636442104555748</v>
      </c>
      <c r="L80" s="18">
        <v>2.8320223705485335</v>
      </c>
      <c r="M80" s="18">
        <v>3.2989136463995306</v>
      </c>
      <c r="N80" s="18">
        <v>5.2628483864083</v>
      </c>
      <c r="O80" s="18">
        <v>4.1293566456201223</v>
      </c>
      <c r="P80" s="18">
        <v>4.3222273750432674</v>
      </c>
      <c r="Q80" s="18">
        <v>7.4224549330053149</v>
      </c>
      <c r="R80" s="18">
        <v>6.2425106216834489</v>
      </c>
      <c r="S80" s="18">
        <v>4.0615079291318281</v>
      </c>
      <c r="T80" s="18">
        <v>5.9377745190219553</v>
      </c>
      <c r="U80" s="18">
        <v>0.92263838178810675</v>
      </c>
      <c r="V80" s="18">
        <v>1.8513677318235939</v>
      </c>
      <c r="W80" s="18">
        <v>4.556823304053788</v>
      </c>
      <c r="X80" s="18">
        <v>6.1584308790175593</v>
      </c>
      <c r="Y80" s="18">
        <v>2.3918933675916914</v>
      </c>
      <c r="Z80" s="18">
        <v>1.5459100690011662</v>
      </c>
      <c r="AA80" s="18">
        <v>5.6181780201695295</v>
      </c>
      <c r="AB80" s="18">
        <v>1.2060848568827396</v>
      </c>
      <c r="AC80" s="18">
        <v>0.57033847921838177</v>
      </c>
      <c r="AD80" s="18">
        <v>5.1120118623965896</v>
      </c>
      <c r="AE80" s="4">
        <v>4.9000000000000004</v>
      </c>
    </row>
    <row r="81" spans="1:31" ht="14" customHeight="1">
      <c r="A81" s="28" t="s">
        <v>0</v>
      </c>
      <c r="B81" s="9"/>
      <c r="C81" s="9"/>
      <c r="D81" s="18">
        <v>1.33307721443146</v>
      </c>
      <c r="E81" s="18">
        <v>3.6298815650821101</v>
      </c>
      <c r="F81" s="18">
        <v>2.9730307379422198</v>
      </c>
      <c r="G81" s="18">
        <v>5.4247920760519603</v>
      </c>
      <c r="H81" s="18">
        <v>2.0039811080275598</v>
      </c>
      <c r="I81" s="18">
        <v>7.3916189124877496</v>
      </c>
      <c r="J81" s="18">
        <v>0.48449947558962603</v>
      </c>
      <c r="K81" s="18">
        <v>2.5019983978189302</v>
      </c>
      <c r="L81" s="18">
        <v>2.4391615143943302</v>
      </c>
      <c r="M81" s="18">
        <v>9.2762715749261098</v>
      </c>
      <c r="N81" s="18">
        <v>4.3411365607296801</v>
      </c>
      <c r="O81" s="18">
        <v>4.3189267774221598</v>
      </c>
      <c r="P81" s="18">
        <v>6.72856006072859</v>
      </c>
      <c r="Q81" s="18">
        <v>1.06774692530812</v>
      </c>
      <c r="R81" s="18">
        <v>2.9971085802447401</v>
      </c>
      <c r="S81" s="18">
        <v>3.8248773348453899</v>
      </c>
      <c r="T81" s="18">
        <v>6.1215312216137203</v>
      </c>
      <c r="U81" s="18">
        <v>6.8500483517566799</v>
      </c>
      <c r="V81" s="18"/>
      <c r="W81" s="18"/>
      <c r="X81" s="18"/>
      <c r="Y81" s="18"/>
      <c r="Z81" s="18"/>
      <c r="AA81" s="18"/>
      <c r="AB81" s="18"/>
      <c r="AC81" s="18"/>
      <c r="AD81" s="18">
        <v>11.429852480318726</v>
      </c>
    </row>
    <row r="82" spans="1:31" ht="14" customHeight="1">
      <c r="A82" s="28" t="s">
        <v>90</v>
      </c>
      <c r="B82" s="9">
        <v>1.04</v>
      </c>
      <c r="C82" s="9"/>
      <c r="D82" s="20">
        <v>0.93431205297813302</v>
      </c>
      <c r="E82" s="20">
        <v>0.93217455769913793</v>
      </c>
      <c r="F82" s="20">
        <v>0.94853557884808337</v>
      </c>
      <c r="G82" s="20">
        <v>0.93876360858656938</v>
      </c>
      <c r="H82" s="20">
        <v>0.50266175801944568</v>
      </c>
      <c r="I82" s="20">
        <v>1.6670491396226648</v>
      </c>
      <c r="J82" s="20">
        <v>0.99293478026304982</v>
      </c>
      <c r="K82" s="20">
        <v>1.5460939922045225</v>
      </c>
      <c r="L82" s="20">
        <v>0.5546848409778915</v>
      </c>
      <c r="M82" s="20">
        <v>0.67678400208913658</v>
      </c>
      <c r="N82" s="20">
        <v>1.0291344394153328</v>
      </c>
      <c r="O82" s="20">
        <v>0.82119655099061584</v>
      </c>
      <c r="P82" s="20">
        <v>0.8964380495185339</v>
      </c>
      <c r="Q82" s="20">
        <v>1.5015501826386375</v>
      </c>
      <c r="R82" s="20">
        <v>1.2087395140537376</v>
      </c>
      <c r="S82" s="20">
        <v>0.84840056152989862</v>
      </c>
      <c r="T82" s="20">
        <v>1.1988939577699125</v>
      </c>
      <c r="U82" s="20">
        <v>0.21547843426168078</v>
      </c>
      <c r="V82" s="20">
        <v>0.39880714721351757</v>
      </c>
      <c r="W82" s="20">
        <v>0.92041615303927449</v>
      </c>
      <c r="X82" s="20">
        <v>1.2407830603214796</v>
      </c>
      <c r="Y82" s="20">
        <v>0.49760291131711348</v>
      </c>
      <c r="Z82" s="20">
        <v>0.32318627082961482</v>
      </c>
      <c r="AA82" s="20">
        <v>1.1138440688423845</v>
      </c>
      <c r="AB82" s="20">
        <v>0.25214278308689136</v>
      </c>
      <c r="AC82" s="20">
        <v>0.11054218888715807</v>
      </c>
      <c r="AD82" s="20">
        <v>0.93299271198307643</v>
      </c>
      <c r="AE82" s="4">
        <v>0.91</v>
      </c>
    </row>
    <row r="83" spans="1:31" ht="14" customHeight="1">
      <c r="A83" s="28" t="s">
        <v>0</v>
      </c>
      <c r="B83" s="9"/>
      <c r="C83" s="9"/>
      <c r="D83" s="18">
        <v>1.4764223772581899</v>
      </c>
      <c r="E83" s="18">
        <v>5.5888194583462303</v>
      </c>
      <c r="F83" s="18">
        <v>0.94515026176669603</v>
      </c>
      <c r="G83" s="18">
        <v>2.6905790210015001</v>
      </c>
      <c r="H83" s="18">
        <v>3.4685982156812498</v>
      </c>
      <c r="I83" s="18">
        <v>2.7735223736043202</v>
      </c>
      <c r="J83" s="18">
        <v>3.2775233430202899</v>
      </c>
      <c r="K83" s="18">
        <v>4.2465307664102498</v>
      </c>
      <c r="L83" s="18">
        <v>5.9882755197056596</v>
      </c>
      <c r="M83" s="18">
        <v>4.4831033256547199</v>
      </c>
      <c r="N83" s="18">
        <v>4.3770954410378504</v>
      </c>
      <c r="O83" s="18">
        <v>6.8349681514607399</v>
      </c>
      <c r="P83" s="18">
        <v>8.3412952162639193</v>
      </c>
      <c r="Q83" s="18">
        <v>1.5252471720807801</v>
      </c>
      <c r="R83" s="18">
        <v>2.19505103139252</v>
      </c>
      <c r="S83" s="18">
        <v>1.91358347728339</v>
      </c>
      <c r="T83" s="18">
        <v>11.5406006350937</v>
      </c>
      <c r="U83" s="18">
        <v>15.044645950324099</v>
      </c>
      <c r="V83" s="18"/>
      <c r="W83" s="18"/>
      <c r="X83" s="18"/>
      <c r="Y83" s="18"/>
      <c r="Z83" s="18"/>
      <c r="AA83" s="18"/>
      <c r="AB83" s="18"/>
      <c r="AC83" s="18"/>
      <c r="AD83" s="18">
        <v>11.783125213927143</v>
      </c>
    </row>
    <row r="84" spans="1:31" ht="14" customHeight="1">
      <c r="A84" s="28" t="s">
        <v>91</v>
      </c>
      <c r="B84" s="9">
        <v>2.2999999999999998</v>
      </c>
      <c r="C84" s="9"/>
      <c r="D84" s="18">
        <v>2.4429350594143702</v>
      </c>
      <c r="E84" s="18">
        <v>2.5668026832263213</v>
      </c>
      <c r="F84" s="18">
        <v>2.5305494359000154</v>
      </c>
      <c r="G84" s="18">
        <v>2.6321513542676258</v>
      </c>
      <c r="H84" s="18">
        <v>1.5420806143408494</v>
      </c>
      <c r="I84" s="18">
        <v>4.3659225811321551</v>
      </c>
      <c r="J84" s="18">
        <v>2.7648821540201105</v>
      </c>
      <c r="K84" s="18">
        <v>4.3442074749981963</v>
      </c>
      <c r="L84" s="18">
        <v>1.6136872991853635</v>
      </c>
      <c r="M84" s="18">
        <v>2.0497577555300746</v>
      </c>
      <c r="N84" s="18">
        <v>2.7968938180570588</v>
      </c>
      <c r="O84" s="18">
        <v>2.2879913929374456</v>
      </c>
      <c r="P84" s="18">
        <v>2.5396561396806909</v>
      </c>
      <c r="Q84" s="18">
        <v>4.2351918789328105</v>
      </c>
      <c r="R84" s="18">
        <v>3.5989697611128921</v>
      </c>
      <c r="S84" s="18">
        <v>2.3727029140506732</v>
      </c>
      <c r="T84" s="18">
        <v>3.2323385983862853</v>
      </c>
      <c r="U84" s="18">
        <v>0.72664380728024047</v>
      </c>
      <c r="V84" s="18">
        <v>1.1998266961041963</v>
      </c>
      <c r="W84" s="18">
        <v>2.5586375119962526</v>
      </c>
      <c r="X84" s="18">
        <v>3.4289580772158783</v>
      </c>
      <c r="Y84" s="18">
        <v>1.4518479233389907</v>
      </c>
      <c r="Z84" s="18">
        <v>0.93658598836039642</v>
      </c>
      <c r="AA84" s="18">
        <v>3.0357691454054159</v>
      </c>
      <c r="AB84" s="18">
        <v>0.73070368088091919</v>
      </c>
      <c r="AC84" s="18">
        <v>0.30564823188240609</v>
      </c>
      <c r="AD84" s="18">
        <v>2.3467777366913749</v>
      </c>
      <c r="AE84" s="4">
        <v>2.2999999999999998</v>
      </c>
    </row>
    <row r="85" spans="1:31" ht="14" customHeight="1">
      <c r="A85" s="28" t="s">
        <v>0</v>
      </c>
      <c r="B85" s="9"/>
      <c r="C85" s="9"/>
      <c r="D85" s="18">
        <v>0.55007662071162899</v>
      </c>
      <c r="E85" s="18">
        <v>3.8776604546340301</v>
      </c>
      <c r="F85" s="18">
        <v>3.3084728570622901</v>
      </c>
      <c r="G85" s="18">
        <v>5.43956436033102</v>
      </c>
      <c r="H85" s="18">
        <v>4.5982822911190997</v>
      </c>
      <c r="I85" s="18">
        <v>1.2717209152456199</v>
      </c>
      <c r="J85" s="18">
        <v>3.9352834300646</v>
      </c>
      <c r="K85" s="18">
        <v>3.3069497089958002</v>
      </c>
      <c r="L85" s="18">
        <v>5.3632000197233998</v>
      </c>
      <c r="M85" s="18">
        <v>7.7458360791507399</v>
      </c>
      <c r="N85" s="18">
        <v>2.4820117898389702</v>
      </c>
      <c r="O85" s="18">
        <v>13.234955401900001</v>
      </c>
      <c r="P85" s="18">
        <v>3.27147905426397</v>
      </c>
      <c r="Q85" s="18">
        <v>3.8074473555371</v>
      </c>
      <c r="R85" s="18">
        <v>3.0800963470528502</v>
      </c>
      <c r="S85" s="18">
        <v>3.1459032650885499</v>
      </c>
      <c r="T85" s="18">
        <v>18.495937589667399</v>
      </c>
      <c r="U85" s="18">
        <v>7.6233894380643097</v>
      </c>
      <c r="V85" s="18"/>
      <c r="W85" s="18"/>
      <c r="X85" s="18"/>
      <c r="Y85" s="18"/>
      <c r="Z85" s="18"/>
      <c r="AA85" s="18"/>
      <c r="AB85" s="18"/>
      <c r="AC85" s="18"/>
      <c r="AD85" s="18">
        <v>12.221303219958818</v>
      </c>
    </row>
    <row r="86" spans="1:31" ht="14" customHeight="1">
      <c r="A86" s="28" t="s">
        <v>92</v>
      </c>
      <c r="B86" s="11">
        <v>0.3</v>
      </c>
      <c r="C86" s="9"/>
      <c r="D86" s="20">
        <v>0.32818764607924805</v>
      </c>
      <c r="E86" s="20">
        <v>0.33318001371567169</v>
      </c>
      <c r="F86" s="20">
        <v>0.3142146605640459</v>
      </c>
      <c r="G86" s="20">
        <v>0.37008472193897674</v>
      </c>
      <c r="H86" s="20">
        <v>0.21044262249373227</v>
      </c>
      <c r="I86" s="20">
        <v>0.57873942814461588</v>
      </c>
      <c r="J86" s="20">
        <v>0.38750779017318482</v>
      </c>
      <c r="K86" s="20">
        <v>0.59132094611240316</v>
      </c>
      <c r="L86" s="20">
        <v>0.21471067240959332</v>
      </c>
      <c r="M86" s="20">
        <v>0.2434651139492007</v>
      </c>
      <c r="N86" s="20">
        <v>0.40895616517805528</v>
      </c>
      <c r="O86" s="20">
        <v>0.3345541003267577</v>
      </c>
      <c r="P86" s="20">
        <v>0.36117782275407123</v>
      </c>
      <c r="Q86" s="20">
        <v>0.5626844664696159</v>
      </c>
      <c r="R86" s="20">
        <v>0.48885355977594974</v>
      </c>
      <c r="S86" s="20">
        <v>0.33628236318893839</v>
      </c>
      <c r="T86" s="20">
        <v>0.40201215871443763</v>
      </c>
      <c r="U86" s="20">
        <v>0.10644175475040539</v>
      </c>
      <c r="V86" s="20"/>
      <c r="W86" s="20"/>
      <c r="X86" s="20"/>
      <c r="Y86" s="20"/>
      <c r="Z86" s="20"/>
      <c r="AA86" s="20"/>
      <c r="AB86" s="20"/>
      <c r="AC86" s="20"/>
      <c r="AD86" s="20"/>
      <c r="AE86" s="4">
        <v>0.3</v>
      </c>
    </row>
    <row r="87" spans="1:31" ht="14" customHeight="1">
      <c r="A87" s="28" t="s">
        <v>0</v>
      </c>
      <c r="B87" s="9"/>
      <c r="C87" s="9"/>
      <c r="D87" s="18">
        <v>1.006941892613</v>
      </c>
      <c r="E87" s="18">
        <v>5.6887228368021097</v>
      </c>
      <c r="F87" s="18">
        <v>5.9884678882017699</v>
      </c>
      <c r="G87" s="18">
        <v>6.7391442313247696</v>
      </c>
      <c r="H87" s="18">
        <v>0.50764421161727702</v>
      </c>
      <c r="I87" s="18">
        <v>9.8800981947258499</v>
      </c>
      <c r="J87" s="18">
        <v>2.74506041604121</v>
      </c>
      <c r="K87" s="18">
        <v>7.4730476785832503</v>
      </c>
      <c r="L87" s="18">
        <v>2.1094109894470301</v>
      </c>
      <c r="M87" s="18">
        <v>3.05007849136478</v>
      </c>
      <c r="N87" s="18">
        <v>6.5835538561168301</v>
      </c>
      <c r="O87" s="18">
        <v>15.9527368671177</v>
      </c>
      <c r="P87" s="18">
        <v>3.8909343871935098</v>
      </c>
      <c r="Q87" s="18">
        <v>7.8104629949753903</v>
      </c>
      <c r="R87" s="18">
        <v>5.7557042753229002</v>
      </c>
      <c r="S87" s="18">
        <v>4.2238558257666403</v>
      </c>
      <c r="T87" s="18">
        <v>9.11741774254895</v>
      </c>
      <c r="U87" s="18">
        <v>12.8446869961878</v>
      </c>
      <c r="V87" s="18"/>
      <c r="W87" s="18"/>
      <c r="X87" s="18"/>
      <c r="Y87" s="18"/>
      <c r="Z87" s="18"/>
      <c r="AA87" s="18"/>
      <c r="AB87" s="18"/>
      <c r="AC87" s="18"/>
      <c r="AD87" s="18"/>
    </row>
    <row r="88" spans="1:31" ht="14" customHeight="1">
      <c r="A88" s="28" t="s">
        <v>93</v>
      </c>
      <c r="B88" s="10">
        <v>2</v>
      </c>
      <c r="C88" s="9"/>
      <c r="D88" s="18">
        <v>1.9054310438133104</v>
      </c>
      <c r="E88" s="18">
        <v>1.9005533702328465</v>
      </c>
      <c r="F88" s="18">
        <v>1.8654119085661942</v>
      </c>
      <c r="G88" s="18">
        <v>2.4549274339327356</v>
      </c>
      <c r="H88" s="18">
        <v>1.386483101160237</v>
      </c>
      <c r="I88" s="18">
        <v>3.7060104880721636</v>
      </c>
      <c r="J88" s="18">
        <v>2.3942308516944801</v>
      </c>
      <c r="K88" s="18">
        <v>3.5603754826663869</v>
      </c>
      <c r="L88" s="18">
        <v>1.4331737693577296</v>
      </c>
      <c r="M88" s="18">
        <v>1.7823758200919995</v>
      </c>
      <c r="N88" s="18">
        <v>2.4031412006276254</v>
      </c>
      <c r="O88" s="18">
        <v>1.94034452295618</v>
      </c>
      <c r="P88" s="18">
        <v>2.1801775526785905</v>
      </c>
      <c r="Q88" s="18">
        <v>3.6244459462843888</v>
      </c>
      <c r="R88" s="18">
        <v>3.0345695331226086</v>
      </c>
      <c r="S88" s="18">
        <v>2.1286396490779773</v>
      </c>
      <c r="T88" s="18">
        <v>3.0600865369927805</v>
      </c>
      <c r="U88" s="18">
        <v>0.78067188340480365</v>
      </c>
      <c r="V88" s="18">
        <v>1.3260745747775136</v>
      </c>
      <c r="W88" s="18">
        <v>2.3889737396515702</v>
      </c>
      <c r="X88" s="18">
        <v>3.0398461658398559</v>
      </c>
      <c r="Y88" s="18">
        <v>1.4964920554663161</v>
      </c>
      <c r="Z88" s="18">
        <v>1.0856054610878212</v>
      </c>
      <c r="AA88" s="18">
        <v>2.8777842999752448</v>
      </c>
      <c r="AB88" s="18">
        <v>0.84696537879024414</v>
      </c>
      <c r="AC88" s="18">
        <v>0.29241540324070964</v>
      </c>
      <c r="AD88" s="18">
        <v>1.9576744713266667</v>
      </c>
      <c r="AE88" s="4">
        <v>2</v>
      </c>
    </row>
    <row r="89" spans="1:31" ht="14" customHeight="1">
      <c r="A89" s="28" t="s">
        <v>0</v>
      </c>
      <c r="B89" s="9"/>
      <c r="C89" s="9"/>
      <c r="D89" s="18">
        <v>7.0992479763185603</v>
      </c>
      <c r="E89" s="18">
        <v>5.5616137611293404</v>
      </c>
      <c r="F89" s="18">
        <v>1.8983171407917501</v>
      </c>
      <c r="G89" s="18">
        <v>4.6709274897260196</v>
      </c>
      <c r="H89" s="18">
        <v>6.3472399632108303</v>
      </c>
      <c r="I89" s="18">
        <v>2.3477026597942698</v>
      </c>
      <c r="J89" s="18">
        <v>1.6323005017388399</v>
      </c>
      <c r="K89" s="18">
        <v>5.54453512223514</v>
      </c>
      <c r="L89" s="18">
        <v>6.76143980280247</v>
      </c>
      <c r="M89" s="18">
        <v>6.9146018395701399</v>
      </c>
      <c r="N89" s="18">
        <v>4.5668160212495197</v>
      </c>
      <c r="O89" s="18">
        <v>26.811108316510101</v>
      </c>
      <c r="P89" s="18">
        <v>7.4864128454199204</v>
      </c>
      <c r="Q89" s="18">
        <v>0.173972763406647</v>
      </c>
      <c r="R89" s="18">
        <v>4.2566987385847996</v>
      </c>
      <c r="S89" s="18">
        <v>7.0519044932947397</v>
      </c>
      <c r="T89" s="18">
        <v>4.4640023874838102</v>
      </c>
      <c r="U89" s="18">
        <v>8.6471551662684991</v>
      </c>
      <c r="V89" s="18"/>
      <c r="W89" s="18"/>
      <c r="X89" s="18"/>
      <c r="Y89" s="18"/>
      <c r="Z89" s="18"/>
      <c r="AA89" s="18"/>
      <c r="AB89" s="18"/>
      <c r="AC89" s="18"/>
      <c r="AD89" s="18">
        <v>9.145612626615172</v>
      </c>
    </row>
    <row r="90" spans="1:31" ht="14" customHeight="1">
      <c r="A90" s="28" t="s">
        <v>94</v>
      </c>
      <c r="B90" s="9">
        <v>0.28000000000000003</v>
      </c>
      <c r="C90" s="9"/>
      <c r="D90" s="20">
        <v>0.27840096573630119</v>
      </c>
      <c r="E90" s="20">
        <v>0.25505397794531443</v>
      </c>
      <c r="F90" s="20">
        <v>0.26786064793508479</v>
      </c>
      <c r="G90" s="20">
        <v>0.31689950823832486</v>
      </c>
      <c r="H90" s="20">
        <v>0.21516316873818458</v>
      </c>
      <c r="I90" s="20">
        <v>0.53762272935479494</v>
      </c>
      <c r="J90" s="20">
        <v>0.33360045409815975</v>
      </c>
      <c r="K90" s="20">
        <v>0.4781565383648318</v>
      </c>
      <c r="L90" s="20">
        <v>0.2195876338736531</v>
      </c>
      <c r="M90" s="20">
        <v>0.22193474430977417</v>
      </c>
      <c r="N90" s="20">
        <v>0.33177949439410065</v>
      </c>
      <c r="O90" s="20">
        <v>0.27240957950802136</v>
      </c>
      <c r="P90" s="20">
        <v>0.32016775517828028</v>
      </c>
      <c r="Q90" s="20">
        <v>0.51251677466831869</v>
      </c>
      <c r="R90" s="20">
        <v>0.42223785784482609</v>
      </c>
      <c r="S90" s="20">
        <v>0.28563066140273735</v>
      </c>
      <c r="T90" s="20">
        <v>0.37312009236923854</v>
      </c>
      <c r="U90" s="20">
        <v>0.1218083992876966</v>
      </c>
      <c r="V90" s="20">
        <v>0.22470236309074409</v>
      </c>
      <c r="W90" s="20">
        <v>0.3376779792447222</v>
      </c>
      <c r="X90" s="20">
        <v>0.44967533729623216</v>
      </c>
      <c r="Y90" s="20">
        <v>0.22364180080346546</v>
      </c>
      <c r="Z90" s="20">
        <v>0.16173477799980845</v>
      </c>
      <c r="AA90" s="20">
        <v>0.378709144980652</v>
      </c>
      <c r="AB90" s="20">
        <v>0.12618189795664853</v>
      </c>
      <c r="AC90" s="20">
        <v>4.7886897339225049E-2</v>
      </c>
      <c r="AD90" s="20">
        <v>0.26455509128054061</v>
      </c>
      <c r="AE90" s="4">
        <v>0.26</v>
      </c>
    </row>
    <row r="91" spans="1:31" ht="14" customHeight="1">
      <c r="A91" s="28" t="s">
        <v>0</v>
      </c>
      <c r="B91" s="9"/>
      <c r="C91" s="9"/>
      <c r="D91" s="18">
        <v>1.4028585659511701</v>
      </c>
      <c r="E91" s="18">
        <v>8.9215214877873095</v>
      </c>
      <c r="F91" s="18">
        <v>6.6574803879522202</v>
      </c>
      <c r="G91" s="18">
        <v>2.2476662476562601</v>
      </c>
      <c r="H91" s="18">
        <v>2.7002652431764198</v>
      </c>
      <c r="I91" s="18">
        <v>11.9381999545728</v>
      </c>
      <c r="J91" s="18">
        <v>9.2562854889227602</v>
      </c>
      <c r="K91" s="18">
        <v>0.223446413941221</v>
      </c>
      <c r="L91" s="18">
        <v>11.008474446646501</v>
      </c>
      <c r="M91" s="18">
        <v>4.2879999891343097</v>
      </c>
      <c r="N91" s="18">
        <v>3.0700434075308398</v>
      </c>
      <c r="O91" s="18">
        <v>19.649818139935299</v>
      </c>
      <c r="P91" s="18">
        <v>7.9109293386559401</v>
      </c>
      <c r="Q91" s="18">
        <v>6.1916276711618501</v>
      </c>
      <c r="R91" s="18">
        <v>1.8910487342140201</v>
      </c>
      <c r="S91" s="18">
        <v>5.3404401033678397</v>
      </c>
      <c r="T91" s="18">
        <v>4.7468967399639999</v>
      </c>
      <c r="U91" s="18">
        <v>8.8216929068416707</v>
      </c>
      <c r="V91" s="18"/>
      <c r="W91" s="18"/>
      <c r="X91" s="18"/>
      <c r="Y91" s="18"/>
      <c r="Z91" s="18"/>
      <c r="AA91" s="18"/>
      <c r="AB91" s="18"/>
      <c r="AC91" s="18"/>
      <c r="AD91" s="18">
        <v>12.720812120401245</v>
      </c>
    </row>
    <row r="92" spans="1:31" ht="14" customHeight="1">
      <c r="A92" s="28" t="s">
        <v>95</v>
      </c>
      <c r="B92" s="9">
        <v>4.0999999999999996</v>
      </c>
      <c r="C92" s="9"/>
      <c r="D92" s="18">
        <v>4.1102478944733036</v>
      </c>
      <c r="E92" s="18">
        <v>4.3245113049677011</v>
      </c>
      <c r="F92" s="18">
        <v>4.2448843354886261</v>
      </c>
      <c r="G92" s="18">
        <v>3.130483781594585</v>
      </c>
      <c r="H92" s="18">
        <v>0.99810366523866179</v>
      </c>
      <c r="I92" s="18">
        <v>3.4125796475710133</v>
      </c>
      <c r="J92" s="18">
        <v>3.5737003566728078</v>
      </c>
      <c r="K92" s="18">
        <v>5.0244871840293639</v>
      </c>
      <c r="L92" s="18">
        <v>0.74741841714600799</v>
      </c>
      <c r="M92" s="18">
        <v>0.61026541783797583</v>
      </c>
      <c r="N92" s="18">
        <v>2.1211035361331532</v>
      </c>
      <c r="O92" s="18"/>
      <c r="P92" s="18">
        <v>3.0132830751023287</v>
      </c>
      <c r="Q92" s="18">
        <v>3.4618010823163812</v>
      </c>
      <c r="R92" s="18">
        <v>2.0990438105843285</v>
      </c>
      <c r="S92" s="18">
        <v>0.56318921288313395</v>
      </c>
      <c r="T92" s="18">
        <v>3.9563719659941987</v>
      </c>
      <c r="U92" s="18">
        <v>0.40466168213910958</v>
      </c>
      <c r="V92" s="18">
        <v>5.1725775630146362</v>
      </c>
      <c r="W92" s="18">
        <v>2.6689927971083613</v>
      </c>
      <c r="X92" s="18">
        <v>4.3833566930471228</v>
      </c>
      <c r="Y92" s="18">
        <v>1.0203830884641822</v>
      </c>
      <c r="Z92" s="18">
        <v>3.7106729722513578</v>
      </c>
      <c r="AA92" s="18">
        <v>2.6768278884288135</v>
      </c>
      <c r="AB92" s="18">
        <v>2.8949850126586196</v>
      </c>
      <c r="AC92" s="18">
        <v>1.8245839990274269</v>
      </c>
      <c r="AD92" s="18">
        <v>4.2194605897804189</v>
      </c>
      <c r="AE92" s="4">
        <v>4.0999999999999996</v>
      </c>
    </row>
    <row r="93" spans="1:31" ht="14" customHeight="1">
      <c r="A93" s="28" t="s">
        <v>0</v>
      </c>
      <c r="B93" s="9"/>
      <c r="C93" s="9"/>
      <c r="D93" s="18">
        <v>1.8583825694829501</v>
      </c>
      <c r="E93" s="18">
        <v>2.1365493780575902</v>
      </c>
      <c r="F93" s="18">
        <v>2.1054445040245202</v>
      </c>
      <c r="G93" s="18">
        <v>6.00086777832444</v>
      </c>
      <c r="H93" s="18">
        <v>10.9013713741014</v>
      </c>
      <c r="I93" s="18">
        <v>15.4346271459693</v>
      </c>
      <c r="J93" s="18">
        <v>3.4246523691872701</v>
      </c>
      <c r="K93" s="18">
        <v>1.3055338573645401</v>
      </c>
      <c r="L93" s="18">
        <v>9.8516846318387703</v>
      </c>
      <c r="M93" s="18">
        <v>14.8809649900123</v>
      </c>
      <c r="N93" s="18">
        <v>6.2170344181982902</v>
      </c>
      <c r="O93" s="34"/>
      <c r="P93" s="18">
        <v>4.3742093833068596</v>
      </c>
      <c r="Q93" s="18">
        <v>1.59230520046225</v>
      </c>
      <c r="R93" s="18">
        <v>4.9909050138214104</v>
      </c>
      <c r="S93" s="18">
        <v>12.500730352643799</v>
      </c>
      <c r="T93" s="18">
        <v>11.1892748317625</v>
      </c>
      <c r="U93" s="18">
        <v>22.396172000783299</v>
      </c>
      <c r="V93" s="18"/>
      <c r="W93" s="18"/>
      <c r="X93" s="18"/>
      <c r="Y93" s="18"/>
      <c r="Z93" s="18"/>
      <c r="AA93" s="18"/>
      <c r="AB93" s="18"/>
      <c r="AC93" s="18"/>
      <c r="AD93" s="18">
        <v>12.518859066097169</v>
      </c>
    </row>
    <row r="94" spans="1:31" ht="14" customHeight="1">
      <c r="A94" s="28" t="s">
        <v>96</v>
      </c>
      <c r="B94" s="9">
        <v>1.4</v>
      </c>
      <c r="C94" s="9"/>
      <c r="D94" s="20">
        <v>1.2865946523075096</v>
      </c>
      <c r="E94" s="20">
        <v>1.260470522510005</v>
      </c>
      <c r="F94" s="20">
        <v>1.3100797516770248</v>
      </c>
      <c r="G94" s="20">
        <v>0.880053240896712</v>
      </c>
      <c r="H94" s="20">
        <v>0.48678830904995934</v>
      </c>
      <c r="I94" s="20">
        <v>0.94519467898866316</v>
      </c>
      <c r="J94" s="20">
        <v>0.87429696995285011</v>
      </c>
      <c r="K94" s="20">
        <v>0.68332034663414842</v>
      </c>
      <c r="L94" s="20">
        <v>0.26370165163180426</v>
      </c>
      <c r="M94" s="20">
        <v>0.30999403358592853</v>
      </c>
      <c r="N94" s="20">
        <v>0.50965317010042988</v>
      </c>
      <c r="O94" s="20"/>
      <c r="P94" s="20">
        <v>0.78118492809413642</v>
      </c>
      <c r="Q94" s="20">
        <v>0.99332491188505545</v>
      </c>
      <c r="R94" s="20">
        <v>0.64106295071445507</v>
      </c>
      <c r="S94" s="20">
        <v>0.24402743744033217</v>
      </c>
      <c r="T94" s="20"/>
      <c r="U94" s="20"/>
      <c r="V94" s="20">
        <v>0.24989071338712968</v>
      </c>
      <c r="W94" s="20">
        <v>0.33473285595652796</v>
      </c>
      <c r="X94" s="20">
        <v>0.66760584512990817</v>
      </c>
      <c r="Y94" s="20">
        <v>8.8272135676974131E-2</v>
      </c>
      <c r="Z94" s="20">
        <v>0.53949607004999744</v>
      </c>
      <c r="AA94" s="20">
        <v>0.27651976749769808</v>
      </c>
      <c r="AB94" s="20">
        <v>0.42090290598563967</v>
      </c>
      <c r="AC94" s="20">
        <v>0.54618447839701023</v>
      </c>
      <c r="AD94" s="20">
        <v>0.98248353619634288</v>
      </c>
      <c r="AE94" s="4">
        <v>0.94</v>
      </c>
    </row>
    <row r="95" spans="1:31" ht="14" customHeight="1">
      <c r="A95" s="28" t="s">
        <v>0</v>
      </c>
      <c r="B95" s="9"/>
      <c r="C95" s="9"/>
      <c r="D95" s="18">
        <v>3.6356223652228201</v>
      </c>
      <c r="E95" s="18">
        <v>2.9111381146613402</v>
      </c>
      <c r="F95" s="18">
        <v>4.5549067668504204</v>
      </c>
      <c r="G95" s="18">
        <v>14.914006677029301</v>
      </c>
      <c r="H95" s="18">
        <v>10.463640361378401</v>
      </c>
      <c r="I95" s="18">
        <v>26.897060404872501</v>
      </c>
      <c r="J95" s="18">
        <v>5.7862102468681504</v>
      </c>
      <c r="K95" s="18">
        <v>6.7313311411174999</v>
      </c>
      <c r="L95" s="18">
        <v>17.102281454134101</v>
      </c>
      <c r="M95" s="18">
        <v>13.531541662623599</v>
      </c>
      <c r="N95" s="18">
        <v>7.0527250617653401</v>
      </c>
      <c r="O95" s="34"/>
      <c r="P95" s="18">
        <v>8.6845699990065803</v>
      </c>
      <c r="Q95" s="18">
        <v>8.0066781125728301</v>
      </c>
      <c r="R95" s="18">
        <v>8.2893255536525992</v>
      </c>
      <c r="S95" s="18">
        <v>8.2985912533775998</v>
      </c>
      <c r="T95" s="34"/>
      <c r="U95" s="34"/>
      <c r="V95" s="18"/>
      <c r="W95" s="18"/>
      <c r="X95" s="18"/>
      <c r="Y95" s="18"/>
      <c r="Z95" s="18"/>
      <c r="AA95" s="18"/>
      <c r="AB95" s="18"/>
      <c r="AC95" s="18"/>
      <c r="AD95" s="18">
        <v>6.7780214285301774</v>
      </c>
    </row>
    <row r="96" spans="1:31" ht="14" customHeight="1">
      <c r="A96" s="28" t="s">
        <v>97</v>
      </c>
      <c r="B96" s="9">
        <v>1.2</v>
      </c>
      <c r="C96" s="9"/>
      <c r="D96" s="20">
        <v>1.1483548992603245</v>
      </c>
      <c r="E96" s="20">
        <v>1.2360761980399286</v>
      </c>
      <c r="F96" s="20">
        <v>1.0647957135616466</v>
      </c>
      <c r="G96" s="20">
        <v>1.1704493927760591</v>
      </c>
      <c r="H96" s="20">
        <v>0.85972963910623235</v>
      </c>
      <c r="I96" s="20">
        <v>1.6794313203303799</v>
      </c>
      <c r="J96" s="20">
        <v>1.3276859402394028</v>
      </c>
      <c r="K96" s="20">
        <v>3.8978550615759886</v>
      </c>
      <c r="L96" s="20">
        <v>0.80385674214583558</v>
      </c>
      <c r="M96" s="20">
        <v>0.77401344221233692</v>
      </c>
      <c r="N96" s="20">
        <v>1.2723289366996862</v>
      </c>
      <c r="O96" s="20"/>
      <c r="P96" s="20">
        <v>1.2054083465631427</v>
      </c>
      <c r="Q96" s="20">
        <v>1.6973993673318712</v>
      </c>
      <c r="R96" s="20">
        <v>1.7691357398702352</v>
      </c>
      <c r="S96" s="20">
        <v>1.0203174894480591</v>
      </c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4">
        <v>1.18</v>
      </c>
    </row>
    <row r="97" spans="1:31" ht="14" customHeight="1">
      <c r="A97" s="28" t="s">
        <v>0</v>
      </c>
      <c r="B97" s="9"/>
      <c r="C97" s="9"/>
      <c r="D97" s="18">
        <v>7.0461811828566301</v>
      </c>
      <c r="E97" s="18">
        <v>2.6435380125235999</v>
      </c>
      <c r="F97" s="18">
        <v>7.38206301763109</v>
      </c>
      <c r="G97" s="18">
        <v>6.2350783201643196</v>
      </c>
      <c r="H97" s="18">
        <v>7.4973277823298501</v>
      </c>
      <c r="I97" s="18">
        <v>12.2648479560493</v>
      </c>
      <c r="J97" s="18">
        <v>7.9483391018922402</v>
      </c>
      <c r="K97" s="18">
        <v>4.6263072618563204</v>
      </c>
      <c r="L97" s="18">
        <v>7.2906526512726302</v>
      </c>
      <c r="M97" s="18">
        <v>8.9758098924270993</v>
      </c>
      <c r="N97" s="18">
        <v>6.8154418388651097</v>
      </c>
      <c r="O97" s="34"/>
      <c r="P97" s="18">
        <v>3.6154102020623502</v>
      </c>
      <c r="Q97" s="18">
        <v>4.9813834212609196</v>
      </c>
      <c r="R97" s="18">
        <v>1.40324697761064</v>
      </c>
      <c r="S97" s="18">
        <v>5.2908272257878703</v>
      </c>
      <c r="T97" s="34"/>
      <c r="U97" s="34"/>
      <c r="V97" s="18"/>
      <c r="W97" s="18"/>
      <c r="X97" s="18"/>
      <c r="Y97" s="18"/>
      <c r="Z97" s="18"/>
      <c r="AA97" s="18"/>
      <c r="AB97" s="18"/>
      <c r="AC97" s="18"/>
      <c r="AD97" s="18"/>
    </row>
    <row r="98" spans="1:31" ht="14" customHeight="1">
      <c r="A98" s="28" t="s">
        <v>98</v>
      </c>
      <c r="B98" s="9">
        <v>0.44</v>
      </c>
      <c r="C98" s="9"/>
      <c r="D98" s="20">
        <v>0.37827238245615558</v>
      </c>
      <c r="E98" s="20">
        <v>0.38407352372498471</v>
      </c>
      <c r="F98" s="20">
        <v>0.39530075898797939</v>
      </c>
      <c r="G98" s="20">
        <v>0.30908442259616453</v>
      </c>
      <c r="H98" s="20">
        <v>0.37630745688587186</v>
      </c>
      <c r="I98" s="20">
        <v>0.43916742777837681</v>
      </c>
      <c r="J98" s="20">
        <v>0.33927486218535668</v>
      </c>
      <c r="K98" s="20">
        <v>0.85935148161707586</v>
      </c>
      <c r="L98" s="20">
        <v>0.16967887162659737</v>
      </c>
      <c r="M98" s="20">
        <v>0.26194003677869199</v>
      </c>
      <c r="N98" s="20">
        <v>0.20179169004792449</v>
      </c>
      <c r="O98" s="20"/>
      <c r="P98" s="20">
        <v>0.30664433327758728</v>
      </c>
      <c r="Q98" s="20">
        <v>0.51094289120740377</v>
      </c>
      <c r="R98" s="20">
        <v>0.81706337076650526</v>
      </c>
      <c r="S98" s="20">
        <v>0.18207424033463374</v>
      </c>
      <c r="T98" s="20">
        <v>0.5388549039267142</v>
      </c>
      <c r="U98" s="20">
        <v>2.2828036495681891E-2</v>
      </c>
      <c r="V98" s="20"/>
      <c r="W98" s="20"/>
      <c r="X98" s="20"/>
      <c r="Y98" s="20"/>
      <c r="Z98" s="20"/>
      <c r="AA98" s="20"/>
      <c r="AB98" s="20"/>
      <c r="AC98" s="20"/>
      <c r="AD98" s="20"/>
      <c r="AE98" s="4">
        <v>0.44</v>
      </c>
    </row>
    <row r="99" spans="1:31" ht="14" customHeight="1" thickBot="1">
      <c r="A99" s="35" t="s">
        <v>0</v>
      </c>
      <c r="B99" s="36"/>
      <c r="C99" s="36"/>
      <c r="D99" s="37">
        <v>3.7081706343249898</v>
      </c>
      <c r="E99" s="37">
        <v>8.6895540684691799</v>
      </c>
      <c r="F99" s="37">
        <v>4.3165058017614104</v>
      </c>
      <c r="G99" s="37">
        <v>2.8949763642928699</v>
      </c>
      <c r="H99" s="37">
        <v>9.1396658780916908</v>
      </c>
      <c r="I99" s="37">
        <v>21.934432196287801</v>
      </c>
      <c r="J99" s="37">
        <v>8.2644233966859204</v>
      </c>
      <c r="K99" s="37">
        <v>1.5365339462123899</v>
      </c>
      <c r="L99" s="37">
        <v>12.470190559676199</v>
      </c>
      <c r="M99" s="37">
        <v>4.6429360209350801</v>
      </c>
      <c r="N99" s="37">
        <v>1.4139340680925701</v>
      </c>
      <c r="O99" s="38"/>
      <c r="P99" s="37">
        <v>10.2346767506943</v>
      </c>
      <c r="Q99" s="37">
        <v>7.3766980707109298</v>
      </c>
      <c r="R99" s="37">
        <v>3.17423776307758</v>
      </c>
      <c r="S99" s="37">
        <v>6.1111796582623104</v>
      </c>
      <c r="T99" s="37">
        <v>15.907830380442</v>
      </c>
      <c r="U99" s="37">
        <v>9.9632616345479903</v>
      </c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ht="14" customHeight="1">
      <c r="A100" s="1" t="s">
        <v>57</v>
      </c>
      <c r="B100" s="8"/>
      <c r="C100" s="8"/>
      <c r="D100" s="8"/>
      <c r="E100" s="8"/>
      <c r="F100" s="8"/>
      <c r="G100" s="8"/>
      <c r="H100" s="8"/>
      <c r="I100" s="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</row>
    <row r="101" spans="1:31" ht="14" customHeight="1">
      <c r="A101" s="1" t="s">
        <v>58</v>
      </c>
    </row>
    <row r="102" spans="1:31" ht="14" customHeight="1">
      <c r="A102" s="1" t="s">
        <v>59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ht="14" customHeight="1">
      <c r="A103" s="1" t="s">
        <v>103</v>
      </c>
    </row>
    <row r="104" spans="1:31" ht="14" customHeight="1">
      <c r="A104" s="1" t="s">
        <v>100</v>
      </c>
    </row>
    <row r="105" spans="1:31" ht="14" customHeight="1">
      <c r="A105" s="1" t="s">
        <v>105</v>
      </c>
    </row>
  </sheetData>
  <phoneticPr fontId="18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Burckel</dc:creator>
  <cp:lastModifiedBy>Zhengbin DENG</cp:lastModifiedBy>
  <dcterms:created xsi:type="dcterms:W3CDTF">2019-03-18T14:00:46Z</dcterms:created>
  <dcterms:modified xsi:type="dcterms:W3CDTF">2020-08-17T09:05:00Z</dcterms:modified>
</cp:coreProperties>
</file>