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BYDICK_1\99_Manuscript\20200909 ISME J\"/>
    </mc:Choice>
  </mc:AlternateContent>
  <xr:revisionPtr revIDLastSave="0" documentId="13_ncr:1_{D6A77F77-FC6E-4D81-BA3B-F30FB0C252AE}" xr6:coauthVersionLast="45" xr6:coauthVersionMax="45" xr10:uidLastSave="{00000000-0000-0000-0000-000000000000}"/>
  <bookViews>
    <workbookView xWindow="-110" yWindow="-110" windowWidth="19420" windowHeight="10420" xr2:uid="{D8BABE85-40F8-4759-88A0-B01D0BC4317D}"/>
  </bookViews>
  <sheets>
    <sheet name="Supplementary Table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1" l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T19" i="1" s="1"/>
  <c r="U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T11" i="1" s="1"/>
  <c r="U11" i="1" s="1"/>
  <c r="R10" i="1"/>
  <c r="S10" i="1" s="1"/>
  <c r="R9" i="1"/>
  <c r="S9" i="1" s="1"/>
  <c r="T9" i="1" s="1"/>
  <c r="U9" i="1" s="1"/>
  <c r="R8" i="1"/>
  <c r="S8" i="1" s="1"/>
  <c r="R7" i="1"/>
  <c r="S7" i="1" s="1"/>
  <c r="T17" i="1" l="1"/>
  <c r="U17" i="1" s="1"/>
  <c r="T13" i="1"/>
  <c r="U13" i="1" s="1"/>
  <c r="T21" i="1"/>
  <c r="U21" i="1" s="1"/>
  <c r="T7" i="1"/>
  <c r="U7" i="1" s="1"/>
  <c r="T15" i="1"/>
  <c r="U15" i="1" s="1"/>
  <c r="T23" i="1"/>
  <c r="U23" i="1" s="1"/>
</calcChain>
</file>

<file path=xl/sharedStrings.xml><?xml version="1.0" encoding="utf-8"?>
<sst xmlns="http://schemas.openxmlformats.org/spreadsheetml/2006/main" count="43" uniqueCount="27">
  <si>
    <t>Metagenome</t>
  </si>
  <si>
    <t>Metatranscriptome</t>
  </si>
  <si>
    <t># Read Pairs</t>
  </si>
  <si>
    <t>No. Protein-coding Genes</t>
  </si>
  <si>
    <t>Rep.</t>
  </si>
  <si>
    <t>Preparation</t>
  </si>
  <si>
    <t>Read Pair Counts</t>
  </si>
  <si>
    <t>Absolute Quantification</t>
  </si>
  <si>
    <t>Protein-Coding</t>
  </si>
  <si>
    <t>Sequencing Depth (%)</t>
  </si>
  <si>
    <t>Normalization Factor</t>
  </si>
  <si>
    <t>M2</t>
  </si>
  <si>
    <t>M3</t>
  </si>
  <si>
    <t>M4</t>
  </si>
  <si>
    <t>I.S.1</t>
  </si>
  <si>
    <t>I.S.2</t>
  </si>
  <si>
    <t>* Avg. Seq. Cov. = Average Sequencing Coverage assessed by Nonpareil3.
† I.S. = Internal Standard.</t>
    <phoneticPr fontId="1" type="noConversion"/>
  </si>
  <si>
    <r>
      <t>Avg. Seq. Cov. (%)</t>
    </r>
    <r>
      <rPr>
        <b/>
        <vertAlign val="superscript"/>
        <sz val="10"/>
        <color theme="1"/>
        <rFont val="Times New Roman"/>
        <family val="1"/>
      </rPr>
      <t>*</t>
    </r>
    <phoneticPr fontId="1" type="noConversion"/>
  </si>
  <si>
    <r>
      <t>Cells L</t>
    </r>
    <r>
      <rPr>
        <b/>
        <vertAlign val="superscript"/>
        <sz val="10"/>
        <color rgb="FF000000"/>
        <rFont val="Times New Roman"/>
        <family val="1"/>
      </rPr>
      <t>-1</t>
    </r>
  </si>
  <si>
    <r>
      <t>I.S.</t>
    </r>
    <r>
      <rPr>
        <b/>
        <vertAlign val="superscript"/>
        <sz val="10"/>
        <color theme="1"/>
        <rFont val="Times New Roman"/>
        <family val="1"/>
      </rPr>
      <t>†</t>
    </r>
    <r>
      <rPr>
        <b/>
        <sz val="10"/>
        <color theme="1"/>
        <rFont val="Times New Roman"/>
        <family val="1"/>
      </rPr>
      <t xml:space="preserve"> Molecules Library</t>
    </r>
    <r>
      <rPr>
        <b/>
        <vertAlign val="superscript"/>
        <sz val="10"/>
        <color theme="1"/>
        <rFont val="Times New Roman"/>
        <family val="1"/>
      </rPr>
      <t>-1</t>
    </r>
    <phoneticPr fontId="1" type="noConversion"/>
  </si>
  <si>
    <r>
      <t>I.S.</t>
    </r>
    <r>
      <rPr>
        <b/>
        <vertAlign val="superscript"/>
        <sz val="10"/>
        <color theme="1"/>
        <rFont val="Times New Roman"/>
        <family val="1"/>
      </rPr>
      <t>†</t>
    </r>
    <phoneticPr fontId="1" type="noConversion"/>
  </si>
  <si>
    <r>
      <t>Transcripts L</t>
    </r>
    <r>
      <rPr>
        <b/>
        <vertAlign val="superscript"/>
        <sz val="10"/>
        <color rgb="FF000000"/>
        <rFont val="Times New Roman"/>
        <family val="1"/>
      </rPr>
      <t>-1</t>
    </r>
    <r>
      <rPr>
        <b/>
        <sz val="10"/>
        <color rgb="FF000000"/>
        <rFont val="Times New Roman"/>
        <family val="1"/>
      </rPr>
      <t xml:space="preserve"> (Avg.)</t>
    </r>
  </si>
  <si>
    <r>
      <t>Transcripts Cell</t>
    </r>
    <r>
      <rPr>
        <b/>
        <vertAlign val="superscript"/>
        <sz val="10"/>
        <color rgb="FF000000"/>
        <rFont val="Times New Roman"/>
        <family val="1"/>
      </rPr>
      <t>-1</t>
    </r>
    <r>
      <rPr>
        <b/>
        <sz val="10"/>
        <color rgb="FF000000"/>
        <rFont val="Times New Roman"/>
        <family val="1"/>
      </rPr>
      <t xml:space="preserve"> (Avg.)</t>
    </r>
  </si>
  <si>
    <t>% Reads Recruited to Contigs</t>
    <phoneticPr fontId="1" type="noConversion"/>
  </si>
  <si>
    <t># Contigs
(≥ 1,000 bp)</t>
    <phoneticPr fontId="1" type="noConversion"/>
  </si>
  <si>
    <t>Volume Used (L)</t>
  </si>
  <si>
    <r>
      <rPr>
        <b/>
        <sz val="11"/>
        <color theme="1"/>
        <rFont val="Times New Roman"/>
        <family val="1"/>
      </rPr>
      <t>Supplementary Table 2</t>
    </r>
    <r>
      <rPr>
        <sz val="11"/>
        <color theme="1"/>
        <rFont val="Times New Roman"/>
        <family val="1"/>
      </rPr>
      <t xml:space="preserve"> Metagenome and metatranscriptome sequencing statistics.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</si>
</sst>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auto="1"/>
      </top>
      <bottom style="thin">
        <color theme="0"/>
      </bottom>
      <diagonal/>
    </border>
    <border>
      <left style="thin">
        <color theme="0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theme="0"/>
      </right>
      <top style="thick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/>
      <right/>
      <top style="thick">
        <color auto="1"/>
      </top>
      <bottom style="thin">
        <color theme="0"/>
      </bottom>
      <diagonal/>
    </border>
    <border>
      <left/>
      <right style="thin">
        <color theme="0"/>
      </right>
      <top style="thick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auto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0">
    <xf numFmtId="0" fontId="0" fillId="0" borderId="0" xfId="0"/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/>
    </xf>
    <xf numFmtId="11" fontId="10" fillId="0" borderId="15" xfId="0" applyNumberFormat="1" applyFont="1" applyBorder="1" applyAlignment="1">
      <alignment horizontal="center" vertical="center"/>
    </xf>
    <xf numFmtId="11" fontId="4" fillId="0" borderId="15" xfId="0" applyNumberFormat="1" applyFont="1" applyBorder="1" applyAlignment="1">
      <alignment horizontal="center" vertical="center"/>
    </xf>
    <xf numFmtId="11" fontId="4" fillId="0" borderId="2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11" fontId="10" fillId="0" borderId="25" xfId="0" applyNumberFormat="1" applyFont="1" applyBorder="1" applyAlignment="1">
      <alignment horizontal="center" vertical="center"/>
    </xf>
    <xf numFmtId="11" fontId="4" fillId="0" borderId="9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11" fontId="4" fillId="0" borderId="14" xfId="0" applyNumberFormat="1" applyFont="1" applyBorder="1" applyAlignment="1">
      <alignment horizontal="center" vertical="center"/>
    </xf>
    <xf numFmtId="11" fontId="4" fillId="0" borderId="1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1" fontId="4" fillId="0" borderId="25" xfId="0" applyNumberFormat="1" applyFont="1" applyBorder="1" applyAlignment="1">
      <alignment horizontal="center" vertical="center"/>
    </xf>
    <xf numFmtId="11" fontId="4" fillId="0" borderId="22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11" fontId="10" fillId="0" borderId="27" xfId="0" applyNumberFormat="1" applyFont="1" applyBorder="1" applyAlignment="1">
      <alignment horizontal="center" vertical="center"/>
    </xf>
    <xf numFmtId="11" fontId="4" fillId="0" borderId="2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11" fontId="4" fillId="0" borderId="15" xfId="0" applyNumberFormat="1" applyFont="1" applyBorder="1" applyAlignment="1">
      <alignment horizontal="center" vertical="center"/>
    </xf>
    <xf numFmtId="11" fontId="4" fillId="0" borderId="10" xfId="0" applyNumberFormat="1" applyFont="1" applyBorder="1" applyAlignment="1">
      <alignment horizontal="center" vertical="center"/>
    </xf>
    <xf numFmtId="11" fontId="4" fillId="0" borderId="9" xfId="0" applyNumberFormat="1" applyFont="1" applyBorder="1" applyAlignment="1">
      <alignment horizontal="center" vertical="center"/>
    </xf>
    <xf numFmtId="11" fontId="4" fillId="0" borderId="22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left" vertical="center"/>
    </xf>
    <xf numFmtId="3" fontId="4" fillId="0" borderId="29" xfId="0" applyNumberFormat="1" applyFont="1" applyBorder="1" applyAlignment="1">
      <alignment horizontal="left" vertical="center"/>
    </xf>
    <xf numFmtId="11" fontId="4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9667-ED98-43C3-A5EE-60BEACB6A5F7}">
  <dimension ref="B1:V30"/>
  <sheetViews>
    <sheetView tabSelected="1" zoomScale="85" zoomScaleNormal="85" workbookViewId="0">
      <selection activeCell="B1" sqref="B1:U1"/>
    </sheetView>
  </sheetViews>
  <sheetFormatPr defaultColWidth="8.81640625" defaultRowHeight="13"/>
  <cols>
    <col min="1" max="1" width="3.453125" style="1" customWidth="1"/>
    <col min="2" max="2" width="4.81640625" style="1" customWidth="1"/>
    <col min="3" max="3" width="12.453125" style="1" customWidth="1"/>
    <col min="4" max="4" width="9.7265625" style="1" customWidth="1"/>
    <col min="5" max="5" width="12.1796875" style="1" customWidth="1"/>
    <col min="6" max="6" width="10.1796875" style="1" customWidth="1"/>
    <col min="7" max="7" width="12" style="1" customWidth="1"/>
    <col min="8" max="8" width="1.1796875" style="1" customWidth="1"/>
    <col min="9" max="9" width="5" style="1" customWidth="1"/>
    <col min="10" max="10" width="8.81640625" style="1" customWidth="1"/>
    <col min="11" max="11" width="8.7265625" style="1" customWidth="1"/>
    <col min="12" max="12" width="4" style="1" customWidth="1"/>
    <col min="13" max="13" width="19.453125" style="1" customWidth="1"/>
    <col min="14" max="14" width="1.1796875" style="1" customWidth="1"/>
    <col min="15" max="15" width="10" style="1" customWidth="1"/>
    <col min="16" max="16" width="11.26953125" style="1" customWidth="1"/>
    <col min="17" max="17" width="1.1796875" style="1" customWidth="1"/>
    <col min="18" max="18" width="14" style="1" customWidth="1"/>
    <col min="19" max="19" width="14.26953125" style="1" customWidth="1"/>
    <col min="20" max="20" width="10.7265625" style="1" customWidth="1"/>
    <col min="21" max="21" width="11.7265625" style="1" customWidth="1"/>
    <col min="22" max="16384" width="8.81640625" style="1"/>
  </cols>
  <sheetData>
    <row r="1" spans="2:22" ht="14">
      <c r="B1" s="77" t="s">
        <v>26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9"/>
    </row>
    <row r="2" spans="2:22" ht="13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2" ht="14.15" customHeight="1" thickTop="1">
      <c r="B3" s="53"/>
      <c r="C3" s="54" t="s">
        <v>0</v>
      </c>
      <c r="D3" s="55"/>
      <c r="E3" s="55"/>
      <c r="F3" s="55"/>
      <c r="G3" s="56"/>
      <c r="H3" s="3"/>
      <c r="I3" s="57" t="s">
        <v>1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  <c r="V3" s="4"/>
    </row>
    <row r="4" spans="2:22" ht="14.15" customHeight="1">
      <c r="B4" s="32"/>
      <c r="C4" s="31" t="s">
        <v>2</v>
      </c>
      <c r="D4" s="31" t="s">
        <v>17</v>
      </c>
      <c r="E4" s="31" t="s">
        <v>24</v>
      </c>
      <c r="F4" s="31" t="s">
        <v>23</v>
      </c>
      <c r="G4" s="31" t="s">
        <v>3</v>
      </c>
      <c r="H4" s="5"/>
      <c r="I4" s="31" t="s">
        <v>4</v>
      </c>
      <c r="J4" s="34" t="s">
        <v>5</v>
      </c>
      <c r="K4" s="35"/>
      <c r="L4" s="35"/>
      <c r="M4" s="36"/>
      <c r="N4" s="6"/>
      <c r="O4" s="37" t="s">
        <v>6</v>
      </c>
      <c r="P4" s="38"/>
      <c r="Q4" s="7"/>
      <c r="R4" s="60" t="s">
        <v>7</v>
      </c>
      <c r="S4" s="61"/>
      <c r="T4" s="61"/>
      <c r="U4" s="62"/>
      <c r="V4" s="4"/>
    </row>
    <row r="5" spans="2:22" ht="18" customHeight="1">
      <c r="B5" s="32"/>
      <c r="C5" s="32"/>
      <c r="D5" s="32"/>
      <c r="E5" s="32"/>
      <c r="F5" s="32"/>
      <c r="G5" s="32"/>
      <c r="H5" s="8"/>
      <c r="I5" s="32"/>
      <c r="J5" s="63" t="s">
        <v>25</v>
      </c>
      <c r="K5" s="63" t="s">
        <v>18</v>
      </c>
      <c r="L5" s="65" t="s">
        <v>19</v>
      </c>
      <c r="M5" s="66"/>
      <c r="N5" s="9"/>
      <c r="O5" s="31" t="s">
        <v>8</v>
      </c>
      <c r="P5" s="31" t="s">
        <v>20</v>
      </c>
      <c r="Q5" s="10"/>
      <c r="R5" s="31" t="s">
        <v>9</v>
      </c>
      <c r="S5" s="31" t="s">
        <v>10</v>
      </c>
      <c r="T5" s="69" t="s">
        <v>21</v>
      </c>
      <c r="U5" s="69" t="s">
        <v>22</v>
      </c>
      <c r="V5" s="4"/>
    </row>
    <row r="6" spans="2:22" ht="18" customHeight="1">
      <c r="B6" s="33"/>
      <c r="C6" s="33"/>
      <c r="D6" s="33"/>
      <c r="E6" s="33"/>
      <c r="F6" s="33"/>
      <c r="G6" s="33"/>
      <c r="H6" s="11"/>
      <c r="I6" s="33"/>
      <c r="J6" s="64"/>
      <c r="K6" s="64"/>
      <c r="L6" s="67"/>
      <c r="M6" s="68"/>
      <c r="N6" s="12"/>
      <c r="O6" s="33"/>
      <c r="P6" s="33"/>
      <c r="Q6" s="13"/>
      <c r="R6" s="33"/>
      <c r="S6" s="33"/>
      <c r="T6" s="70"/>
      <c r="U6" s="70"/>
      <c r="V6" s="4"/>
    </row>
    <row r="7" spans="2:22" ht="12.65" customHeight="1">
      <c r="B7" s="31" t="s">
        <v>11</v>
      </c>
      <c r="C7" s="39">
        <v>327826974</v>
      </c>
      <c r="D7" s="44">
        <v>95.81</v>
      </c>
      <c r="E7" s="39">
        <v>949228</v>
      </c>
      <c r="F7" s="44">
        <v>25.415642887275041</v>
      </c>
      <c r="G7" s="39">
        <v>3003586</v>
      </c>
      <c r="H7" s="14"/>
      <c r="I7" s="39">
        <v>1</v>
      </c>
      <c r="J7" s="39">
        <v>10</v>
      </c>
      <c r="K7" s="50">
        <v>1180000000</v>
      </c>
      <c r="L7" s="15" t="s">
        <v>14</v>
      </c>
      <c r="M7" s="16">
        <v>37000000000</v>
      </c>
      <c r="N7" s="16"/>
      <c r="O7" s="39">
        <v>24793854</v>
      </c>
      <c r="P7" s="14">
        <v>1011386</v>
      </c>
      <c r="Q7" s="14"/>
      <c r="R7" s="16">
        <f>100*P7/M7</f>
        <v>2.7334756756756755E-3</v>
      </c>
      <c r="S7" s="16">
        <f>1/(R7/100)/10</f>
        <v>3658.3460716284389</v>
      </c>
      <c r="T7" s="50">
        <f>O7*(S7+S8)/2</f>
        <v>171449067638.13593</v>
      </c>
      <c r="U7" s="39">
        <f>T7/K7</f>
        <v>145.29582003231857</v>
      </c>
      <c r="V7" s="4"/>
    </row>
    <row r="8" spans="2:22" ht="12.65" customHeight="1">
      <c r="B8" s="32"/>
      <c r="C8" s="42"/>
      <c r="D8" s="45"/>
      <c r="E8" s="42"/>
      <c r="F8" s="45"/>
      <c r="G8" s="42"/>
      <c r="I8" s="40"/>
      <c r="J8" s="40"/>
      <c r="K8" s="51"/>
      <c r="L8" s="15" t="s">
        <v>15</v>
      </c>
      <c r="M8" s="16">
        <v>437100000000</v>
      </c>
      <c r="N8" s="17"/>
      <c r="O8" s="40"/>
      <c r="P8" s="14">
        <v>4297251</v>
      </c>
      <c r="Q8" s="14"/>
      <c r="R8" s="16">
        <f t="shared" ref="R8:R24" si="0">100*P8/M8</f>
        <v>9.8312765957446805E-4</v>
      </c>
      <c r="S8" s="16">
        <f>1/(R8/100)/10</f>
        <v>10171.619018763391</v>
      </c>
      <c r="T8" s="49"/>
      <c r="U8" s="40"/>
      <c r="V8" s="4"/>
    </row>
    <row r="9" spans="2:22" ht="12.65" customHeight="1">
      <c r="B9" s="32"/>
      <c r="C9" s="42"/>
      <c r="D9" s="45"/>
      <c r="E9" s="42"/>
      <c r="F9" s="45"/>
      <c r="G9" s="42"/>
      <c r="I9" s="41">
        <v>2</v>
      </c>
      <c r="J9" s="41">
        <v>5</v>
      </c>
      <c r="K9" s="51"/>
      <c r="L9" s="15" t="s">
        <v>14</v>
      </c>
      <c r="M9" s="17">
        <v>18500000000</v>
      </c>
      <c r="N9" s="17"/>
      <c r="O9" s="41">
        <v>28157759</v>
      </c>
      <c r="P9" s="1">
        <v>548000</v>
      </c>
      <c r="R9" s="16">
        <f t="shared" si="0"/>
        <v>2.9621621621621621E-3</v>
      </c>
      <c r="S9" s="17">
        <f>1/(R9/100)/5</f>
        <v>6751.824817518248</v>
      </c>
      <c r="T9" s="48">
        <f>O9*(S9+S10)/2</f>
        <v>240128643942.02936</v>
      </c>
      <c r="U9" s="41">
        <f>T9/K7</f>
        <v>203.49885079832995</v>
      </c>
      <c r="V9" s="4"/>
    </row>
    <row r="10" spans="2:22" ht="12.65" customHeight="1">
      <c r="B10" s="32"/>
      <c r="C10" s="42"/>
      <c r="D10" s="45"/>
      <c r="E10" s="42"/>
      <c r="F10" s="45"/>
      <c r="G10" s="42"/>
      <c r="I10" s="40"/>
      <c r="J10" s="40"/>
      <c r="K10" s="51"/>
      <c r="L10" s="15" t="s">
        <v>15</v>
      </c>
      <c r="M10" s="17">
        <v>218550000000</v>
      </c>
      <c r="N10" s="17"/>
      <c r="O10" s="40"/>
      <c r="P10" s="2">
        <v>4241991</v>
      </c>
      <c r="Q10" s="2"/>
      <c r="R10" s="16">
        <f t="shared" si="0"/>
        <v>1.9409704873026767E-3</v>
      </c>
      <c r="S10" s="17">
        <f>1/(R10/100)/5</f>
        <v>10304.12370040389</v>
      </c>
      <c r="T10" s="49"/>
      <c r="U10" s="40"/>
      <c r="V10" s="4"/>
    </row>
    <row r="11" spans="2:22" ht="12.65" customHeight="1">
      <c r="B11" s="32"/>
      <c r="C11" s="42"/>
      <c r="D11" s="45"/>
      <c r="E11" s="42"/>
      <c r="F11" s="45"/>
      <c r="G11" s="42"/>
      <c r="I11" s="41">
        <v>3</v>
      </c>
      <c r="J11" s="41">
        <v>5</v>
      </c>
      <c r="K11" s="51"/>
      <c r="L11" s="15" t="s">
        <v>14</v>
      </c>
      <c r="M11" s="18">
        <v>18500000000</v>
      </c>
      <c r="N11" s="17"/>
      <c r="O11" s="41">
        <v>22255126</v>
      </c>
      <c r="P11" s="2">
        <v>486104</v>
      </c>
      <c r="Q11" s="2"/>
      <c r="R11" s="16">
        <f t="shared" si="0"/>
        <v>2.6275891891891891E-3</v>
      </c>
      <c r="S11" s="18">
        <f>1/(R11/100)/5</f>
        <v>7611.5399173839342</v>
      </c>
      <c r="T11" s="48">
        <f>O11*(S11+S12)/2</f>
        <v>231511077913.35861</v>
      </c>
      <c r="U11" s="41">
        <f>T11/K7</f>
        <v>196.19582874013443</v>
      </c>
      <c r="V11" s="4"/>
    </row>
    <row r="12" spans="2:22" ht="12.65" customHeight="1">
      <c r="B12" s="33"/>
      <c r="C12" s="43"/>
      <c r="D12" s="46"/>
      <c r="E12" s="42"/>
      <c r="F12" s="46"/>
      <c r="G12" s="42"/>
      <c r="H12" s="2"/>
      <c r="I12" s="43"/>
      <c r="J12" s="43"/>
      <c r="K12" s="52"/>
      <c r="L12" s="19" t="s">
        <v>15</v>
      </c>
      <c r="M12" s="18">
        <v>218550000000</v>
      </c>
      <c r="N12" s="18"/>
      <c r="O12" s="43"/>
      <c r="P12" s="2">
        <v>3312957</v>
      </c>
      <c r="Q12" s="2"/>
      <c r="R12" s="20">
        <f t="shared" si="0"/>
        <v>1.5158805765271106E-3</v>
      </c>
      <c r="S12" s="18">
        <f>1/(R12/100)/5</f>
        <v>13193.6514720837</v>
      </c>
      <c r="T12" s="52"/>
      <c r="U12" s="43"/>
      <c r="V12" s="4"/>
    </row>
    <row r="13" spans="2:22" ht="12.65" customHeight="1">
      <c r="B13" s="31" t="s">
        <v>12</v>
      </c>
      <c r="C13" s="39">
        <v>336309436</v>
      </c>
      <c r="D13" s="44">
        <v>95.251739999999998</v>
      </c>
      <c r="E13" s="42"/>
      <c r="F13" s="44">
        <v>31.947159222734388</v>
      </c>
      <c r="G13" s="42"/>
      <c r="H13" s="21"/>
      <c r="I13" s="39">
        <v>1</v>
      </c>
      <c r="J13" s="39">
        <v>10</v>
      </c>
      <c r="K13" s="50">
        <v>696000000</v>
      </c>
      <c r="L13" s="15" t="s">
        <v>14</v>
      </c>
      <c r="M13" s="22">
        <v>37000000000</v>
      </c>
      <c r="N13" s="22"/>
      <c r="O13" s="39">
        <v>24426417</v>
      </c>
      <c r="P13" s="21">
        <v>949662</v>
      </c>
      <c r="Q13" s="21"/>
      <c r="R13" s="22">
        <f t="shared" si="0"/>
        <v>2.566654054054054E-3</v>
      </c>
      <c r="S13" s="23">
        <f>1/(R13/100)/10</f>
        <v>3896.123041671668</v>
      </c>
      <c r="T13" s="50">
        <f>O13*(S13+S14)/2</f>
        <v>176118715549.72571</v>
      </c>
      <c r="U13" s="39">
        <f>T13/K13</f>
        <v>253.04413153696223</v>
      </c>
      <c r="V13" s="4"/>
    </row>
    <row r="14" spans="2:22" ht="12.65" customHeight="1">
      <c r="B14" s="32"/>
      <c r="C14" s="42"/>
      <c r="D14" s="45"/>
      <c r="E14" s="42"/>
      <c r="F14" s="45"/>
      <c r="G14" s="42"/>
      <c r="I14" s="40"/>
      <c r="J14" s="40"/>
      <c r="K14" s="51"/>
      <c r="L14" s="15" t="s">
        <v>15</v>
      </c>
      <c r="M14" s="17">
        <v>437100000000</v>
      </c>
      <c r="N14" s="17"/>
      <c r="O14" s="40"/>
      <c r="P14" s="14">
        <v>4153275</v>
      </c>
      <c r="Q14" s="14"/>
      <c r="R14" s="16">
        <f t="shared" si="0"/>
        <v>9.5018874399450926E-4</v>
      </c>
      <c r="S14" s="17">
        <f>1/(R14/100)/10</f>
        <v>10524.224858695849</v>
      </c>
      <c r="T14" s="49"/>
      <c r="U14" s="40"/>
      <c r="V14" s="4"/>
    </row>
    <row r="15" spans="2:22" ht="12.65" customHeight="1">
      <c r="B15" s="32"/>
      <c r="C15" s="42"/>
      <c r="D15" s="45"/>
      <c r="E15" s="42"/>
      <c r="F15" s="45"/>
      <c r="G15" s="42"/>
      <c r="I15" s="41">
        <v>2</v>
      </c>
      <c r="J15" s="41">
        <v>5</v>
      </c>
      <c r="K15" s="51"/>
      <c r="L15" s="15" t="s">
        <v>14</v>
      </c>
      <c r="M15" s="17">
        <v>18500000000</v>
      </c>
      <c r="N15" s="17"/>
      <c r="O15" s="41">
        <v>21688032</v>
      </c>
      <c r="P15" s="1">
        <v>541818</v>
      </c>
      <c r="R15" s="16">
        <f t="shared" si="0"/>
        <v>2.9287459459459461E-3</v>
      </c>
      <c r="S15" s="17">
        <f>1/(R15/100)/5</f>
        <v>6828.8613519668961</v>
      </c>
      <c r="T15" s="48">
        <f>O15*(S15+S16)/2</f>
        <v>169153090205.35892</v>
      </c>
      <c r="U15" s="41">
        <f>T15/K13</f>
        <v>243.03604914563064</v>
      </c>
      <c r="V15" s="4"/>
    </row>
    <row r="16" spans="2:22" ht="12.65" customHeight="1">
      <c r="B16" s="32"/>
      <c r="C16" s="42"/>
      <c r="D16" s="45"/>
      <c r="E16" s="42"/>
      <c r="F16" s="45"/>
      <c r="G16" s="42"/>
      <c r="I16" s="40"/>
      <c r="J16" s="40"/>
      <c r="K16" s="51"/>
      <c r="L16" s="15" t="s">
        <v>15</v>
      </c>
      <c r="M16" s="17">
        <v>218550000000</v>
      </c>
      <c r="N16" s="17"/>
      <c r="O16" s="40"/>
      <c r="P16" s="2">
        <v>4984100</v>
      </c>
      <c r="Q16" s="2"/>
      <c r="R16" s="16">
        <f t="shared" si="0"/>
        <v>2.2805307709906201E-3</v>
      </c>
      <c r="S16" s="17">
        <f>1/(R16/100)/5</f>
        <v>8769.888244617885</v>
      </c>
      <c r="T16" s="49"/>
      <c r="U16" s="40"/>
      <c r="V16" s="4"/>
    </row>
    <row r="17" spans="2:22" ht="12.65" customHeight="1">
      <c r="B17" s="32"/>
      <c r="C17" s="42"/>
      <c r="D17" s="45"/>
      <c r="E17" s="42"/>
      <c r="F17" s="45"/>
      <c r="G17" s="42"/>
      <c r="I17" s="41">
        <v>3</v>
      </c>
      <c r="J17" s="41">
        <v>10</v>
      </c>
      <c r="K17" s="51"/>
      <c r="L17" s="15" t="s">
        <v>14</v>
      </c>
      <c r="M17" s="17">
        <v>37000000000</v>
      </c>
      <c r="N17" s="17"/>
      <c r="O17" s="41">
        <v>20695132</v>
      </c>
      <c r="P17" s="2">
        <v>353374</v>
      </c>
      <c r="Q17" s="2"/>
      <c r="R17" s="16">
        <f t="shared" si="0"/>
        <v>9.5506486486486488E-4</v>
      </c>
      <c r="S17" s="18">
        <f t="shared" ref="S17:S24" si="1">1/(R17/100)/10</f>
        <v>10470.493018728033</v>
      </c>
      <c r="T17" s="48">
        <f>O17*(S17+S18)/2</f>
        <v>156876479960.43027</v>
      </c>
      <c r="U17" s="41">
        <f>T17/K13</f>
        <v>225.39724132245729</v>
      </c>
      <c r="V17" s="4"/>
    </row>
    <row r="18" spans="2:22" ht="12.65" customHeight="1">
      <c r="B18" s="33"/>
      <c r="C18" s="43"/>
      <c r="D18" s="46"/>
      <c r="E18" s="42"/>
      <c r="F18" s="46"/>
      <c r="G18" s="42"/>
      <c r="H18" s="24"/>
      <c r="I18" s="43"/>
      <c r="J18" s="43"/>
      <c r="K18" s="52"/>
      <c r="L18" s="19" t="s">
        <v>15</v>
      </c>
      <c r="M18" s="25">
        <v>437100000000</v>
      </c>
      <c r="N18" s="25"/>
      <c r="O18" s="43"/>
      <c r="P18" s="24">
        <v>9319392</v>
      </c>
      <c r="Q18" s="24"/>
      <c r="R18" s="26">
        <f t="shared" si="0"/>
        <v>2.1320960878517502E-3</v>
      </c>
      <c r="S18" s="25">
        <f t="shared" si="1"/>
        <v>4690.2201345323811</v>
      </c>
      <c r="T18" s="52"/>
      <c r="U18" s="43"/>
      <c r="V18" s="4"/>
    </row>
    <row r="19" spans="2:22" ht="12.65" customHeight="1">
      <c r="B19" s="31" t="s">
        <v>13</v>
      </c>
      <c r="C19" s="39">
        <v>285050382</v>
      </c>
      <c r="D19" s="44">
        <v>94.336680000000001</v>
      </c>
      <c r="E19" s="42"/>
      <c r="F19" s="44">
        <v>33.598529610109416</v>
      </c>
      <c r="G19" s="42"/>
      <c r="H19" s="14"/>
      <c r="I19" s="39">
        <v>1</v>
      </c>
      <c r="J19" s="39">
        <v>10</v>
      </c>
      <c r="K19" s="50">
        <v>552000000</v>
      </c>
      <c r="L19" s="15" t="s">
        <v>14</v>
      </c>
      <c r="M19" s="22">
        <v>37000000000</v>
      </c>
      <c r="N19" s="16"/>
      <c r="O19" s="39">
        <v>20265591</v>
      </c>
      <c r="P19" s="14">
        <v>105739</v>
      </c>
      <c r="Q19" s="14"/>
      <c r="R19" s="16">
        <f t="shared" si="0"/>
        <v>2.8578108108108107E-4</v>
      </c>
      <c r="S19" s="16">
        <f t="shared" si="1"/>
        <v>34991.819480040482</v>
      </c>
      <c r="T19" s="50">
        <f>O19*(S19+S20)/2</f>
        <v>419797088461.48413</v>
      </c>
      <c r="U19" s="39">
        <f>T19/K19</f>
        <v>760.50197185051468</v>
      </c>
      <c r="V19" s="4"/>
    </row>
    <row r="20" spans="2:22" ht="12.65" customHeight="1">
      <c r="B20" s="32"/>
      <c r="C20" s="42"/>
      <c r="D20" s="45"/>
      <c r="E20" s="42"/>
      <c r="F20" s="45"/>
      <c r="G20" s="42"/>
      <c r="I20" s="40"/>
      <c r="J20" s="40"/>
      <c r="K20" s="51"/>
      <c r="L20" s="15" t="s">
        <v>15</v>
      </c>
      <c r="M20" s="17">
        <v>437100000000</v>
      </c>
      <c r="N20" s="17"/>
      <c r="O20" s="40"/>
      <c r="P20" s="14">
        <v>6789667</v>
      </c>
      <c r="Q20" s="14"/>
      <c r="R20" s="16">
        <f t="shared" si="0"/>
        <v>1.5533440860215054E-3</v>
      </c>
      <c r="S20" s="16">
        <f t="shared" si="1"/>
        <v>6437.723676286334</v>
      </c>
      <c r="T20" s="49"/>
      <c r="U20" s="40"/>
      <c r="V20" s="4"/>
    </row>
    <row r="21" spans="2:22" ht="12.65" customHeight="1">
      <c r="B21" s="32"/>
      <c r="C21" s="42"/>
      <c r="D21" s="45"/>
      <c r="E21" s="42"/>
      <c r="F21" s="45"/>
      <c r="G21" s="42"/>
      <c r="I21" s="41">
        <v>2</v>
      </c>
      <c r="J21" s="41">
        <v>10</v>
      </c>
      <c r="K21" s="51"/>
      <c r="L21" s="15" t="s">
        <v>14</v>
      </c>
      <c r="M21" s="17">
        <v>37000000000</v>
      </c>
      <c r="N21" s="17"/>
      <c r="O21" s="41">
        <v>22352852</v>
      </c>
      <c r="P21" s="1">
        <v>786965</v>
      </c>
      <c r="R21" s="16">
        <f t="shared" si="0"/>
        <v>2.1269324324324325E-3</v>
      </c>
      <c r="S21" s="17">
        <f t="shared" si="1"/>
        <v>4701.6068058935271</v>
      </c>
      <c r="T21" s="48">
        <f>O21*(S21+S22)/2</f>
        <v>177598985124.99652</v>
      </c>
      <c r="U21" s="41">
        <f>T21/K19</f>
        <v>321.73729189310961</v>
      </c>
      <c r="V21" s="4"/>
    </row>
    <row r="22" spans="2:22" ht="12.65" customHeight="1">
      <c r="B22" s="32"/>
      <c r="C22" s="42"/>
      <c r="D22" s="45"/>
      <c r="E22" s="42"/>
      <c r="F22" s="45"/>
      <c r="G22" s="42"/>
      <c r="I22" s="40"/>
      <c r="J22" s="40"/>
      <c r="K22" s="51"/>
      <c r="L22" s="15" t="s">
        <v>15</v>
      </c>
      <c r="M22" s="17">
        <v>437100000000</v>
      </c>
      <c r="N22" s="17"/>
      <c r="O22" s="40"/>
      <c r="P22" s="2">
        <v>3906553</v>
      </c>
      <c r="Q22" s="2"/>
      <c r="R22" s="16">
        <f t="shared" si="0"/>
        <v>8.9374353694806675E-4</v>
      </c>
      <c r="S22" s="18">
        <f t="shared" si="1"/>
        <v>11188.892100017587</v>
      </c>
      <c r="T22" s="49"/>
      <c r="U22" s="40"/>
      <c r="V22" s="4"/>
    </row>
    <row r="23" spans="2:22" ht="12.65" customHeight="1">
      <c r="B23" s="32"/>
      <c r="C23" s="42"/>
      <c r="D23" s="45"/>
      <c r="E23" s="42"/>
      <c r="F23" s="45"/>
      <c r="G23" s="42"/>
      <c r="I23" s="41">
        <v>3</v>
      </c>
      <c r="J23" s="41">
        <v>10</v>
      </c>
      <c r="K23" s="51"/>
      <c r="L23" s="15" t="s">
        <v>14</v>
      </c>
      <c r="M23" s="17">
        <v>37000000000</v>
      </c>
      <c r="N23" s="17"/>
      <c r="O23" s="41">
        <v>16790069</v>
      </c>
      <c r="P23" s="2">
        <v>442656</v>
      </c>
      <c r="Q23" s="2"/>
      <c r="R23" s="16">
        <f t="shared" si="0"/>
        <v>1.1963675675675676E-3</v>
      </c>
      <c r="S23" s="18">
        <f t="shared" si="1"/>
        <v>8358.6351478348861</v>
      </c>
      <c r="T23" s="48">
        <f>O23*(S23+S24)/2</f>
        <v>114201370167.76115</v>
      </c>
      <c r="U23" s="41">
        <f>T23/K19</f>
        <v>206.8865401589876</v>
      </c>
      <c r="V23" s="4"/>
    </row>
    <row r="24" spans="2:22" ht="12.65" customHeight="1" thickBot="1">
      <c r="B24" s="75"/>
      <c r="C24" s="47"/>
      <c r="D24" s="76"/>
      <c r="E24" s="47"/>
      <c r="F24" s="76"/>
      <c r="G24" s="47"/>
      <c r="H24" s="27"/>
      <c r="I24" s="47"/>
      <c r="J24" s="47"/>
      <c r="K24" s="74"/>
      <c r="L24" s="28" t="s">
        <v>15</v>
      </c>
      <c r="M24" s="29">
        <v>437100000000</v>
      </c>
      <c r="N24" s="29"/>
      <c r="O24" s="47"/>
      <c r="P24" s="27">
        <v>8333957</v>
      </c>
      <c r="Q24" s="27"/>
      <c r="R24" s="16">
        <f t="shared" si="0"/>
        <v>1.9066476778769161E-3</v>
      </c>
      <c r="S24" s="29">
        <f t="shared" si="1"/>
        <v>5244.8074786083007</v>
      </c>
      <c r="T24" s="74"/>
      <c r="U24" s="47"/>
      <c r="V24" s="4"/>
    </row>
    <row r="25" spans="2:22" ht="24" customHeight="1" thickTop="1">
      <c r="B25" s="71" t="s">
        <v>16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</row>
    <row r="26" spans="2:22" ht="12.65" customHeight="1"/>
    <row r="29" spans="2:22">
      <c r="K29" s="30"/>
    </row>
    <row r="30" spans="2:22">
      <c r="K30" s="30"/>
    </row>
  </sheetData>
  <mergeCells count="85">
    <mergeCell ref="B1:U1"/>
    <mergeCell ref="I23:I24"/>
    <mergeCell ref="J23:J24"/>
    <mergeCell ref="O23:O24"/>
    <mergeCell ref="T23:T24"/>
    <mergeCell ref="U23:U24"/>
    <mergeCell ref="I17:I18"/>
    <mergeCell ref="J17:J18"/>
    <mergeCell ref="O17:O18"/>
    <mergeCell ref="T17:T18"/>
    <mergeCell ref="U17:U18"/>
    <mergeCell ref="U15:U16"/>
    <mergeCell ref="J13:J14"/>
    <mergeCell ref="K13:K18"/>
    <mergeCell ref="O13:O14"/>
    <mergeCell ref="T13:T14"/>
    <mergeCell ref="B25:U25"/>
    <mergeCell ref="J19:J20"/>
    <mergeCell ref="K19:K24"/>
    <mergeCell ref="O19:O20"/>
    <mergeCell ref="T19:T20"/>
    <mergeCell ref="U19:U20"/>
    <mergeCell ref="I21:I22"/>
    <mergeCell ref="J21:J22"/>
    <mergeCell ref="O21:O22"/>
    <mergeCell ref="T21:T22"/>
    <mergeCell ref="U21:U22"/>
    <mergeCell ref="B19:B24"/>
    <mergeCell ref="C19:C24"/>
    <mergeCell ref="D19:D24"/>
    <mergeCell ref="F19:F24"/>
    <mergeCell ref="I19:I20"/>
    <mergeCell ref="U13:U14"/>
    <mergeCell ref="T9:T10"/>
    <mergeCell ref="U9:U10"/>
    <mergeCell ref="B13:B18"/>
    <mergeCell ref="C13:C18"/>
    <mergeCell ref="D13:D18"/>
    <mergeCell ref="F13:F18"/>
    <mergeCell ref="I13:I14"/>
    <mergeCell ref="I11:I12"/>
    <mergeCell ref="J11:J12"/>
    <mergeCell ref="O11:O12"/>
    <mergeCell ref="T11:T12"/>
    <mergeCell ref="U11:U12"/>
    <mergeCell ref="I15:I16"/>
    <mergeCell ref="J15:J16"/>
    <mergeCell ref="O15:O16"/>
    <mergeCell ref="B3:B6"/>
    <mergeCell ref="C3:G3"/>
    <mergeCell ref="I3:U3"/>
    <mergeCell ref="C4:C6"/>
    <mergeCell ref="D4:D6"/>
    <mergeCell ref="E4:E6"/>
    <mergeCell ref="R4:U4"/>
    <mergeCell ref="J5:J6"/>
    <mergeCell ref="K5:K6"/>
    <mergeCell ref="L5:M6"/>
    <mergeCell ref="O5:O6"/>
    <mergeCell ref="P5:P6"/>
    <mergeCell ref="R5:R6"/>
    <mergeCell ref="S5:S6"/>
    <mergeCell ref="T5:T6"/>
    <mergeCell ref="U5:U6"/>
    <mergeCell ref="U7:U8"/>
    <mergeCell ref="I9:I10"/>
    <mergeCell ref="J9:J10"/>
    <mergeCell ref="O9:O10"/>
    <mergeCell ref="B7:B12"/>
    <mergeCell ref="C7:C12"/>
    <mergeCell ref="D7:D12"/>
    <mergeCell ref="E7:E24"/>
    <mergeCell ref="F7:F12"/>
    <mergeCell ref="T15:T16"/>
    <mergeCell ref="G7:G24"/>
    <mergeCell ref="I7:I8"/>
    <mergeCell ref="J7:J8"/>
    <mergeCell ref="K7:K12"/>
    <mergeCell ref="O7:O8"/>
    <mergeCell ref="T7:T8"/>
    <mergeCell ref="F4:F6"/>
    <mergeCell ref="G4:G6"/>
    <mergeCell ref="I4:I6"/>
    <mergeCell ref="J4:M4"/>
    <mergeCell ref="O4:P4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SUN</dc:creator>
  <cp:lastModifiedBy>YING SUN</cp:lastModifiedBy>
  <dcterms:created xsi:type="dcterms:W3CDTF">2020-05-30T23:32:41Z</dcterms:created>
  <dcterms:modified xsi:type="dcterms:W3CDTF">2020-09-10T07:50:10Z</dcterms:modified>
</cp:coreProperties>
</file>