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mathieucolombier\Documents\Project Guagua Pichincha\Final Guagua 1\1st submission\minor revisions\to resubmit\"/>
    </mc:Choice>
  </mc:AlternateContent>
  <xr:revisionPtr revIDLastSave="0" documentId="13_ncr:1_{19B1E187-7D8A-437A-907F-0CD1268C66DD}" xr6:coauthVersionLast="47" xr6:coauthVersionMax="47" xr10:uidLastSave="{00000000-0000-0000-0000-000000000000}"/>
  <bookViews>
    <workbookView xWindow="-120" yWindow="-120" windowWidth="29040" windowHeight="15840" activeTab="1" xr2:uid="{302F4DE9-6868-4092-AD11-CE45F725D0D4}"/>
  </bookViews>
  <sheets>
    <sheet name="Connectivity" sheetId="1" r:id="rId1"/>
    <sheet name="Solid density" sheetId="2" r:id="rId2"/>
    <sheet name="Permeability" sheetId="3" r:id="rId3"/>
    <sheet name="Tortuosity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3" l="1"/>
  <c r="J22" i="3"/>
  <c r="J21" i="3"/>
  <c r="J17" i="3"/>
  <c r="J16" i="3"/>
  <c r="J14" i="3"/>
  <c r="J12" i="3"/>
  <c r="J11" i="3"/>
  <c r="J10" i="3"/>
  <c r="J9" i="3"/>
  <c r="J8" i="3"/>
  <c r="J7" i="3"/>
  <c r="J4" i="3"/>
  <c r="J3" i="3"/>
  <c r="K18" i="3"/>
  <c r="F3" i="3"/>
  <c r="G3" i="3"/>
  <c r="K3" i="3"/>
  <c r="F4" i="3"/>
  <c r="G4" i="3"/>
  <c r="K4" i="3"/>
  <c r="F7" i="3"/>
  <c r="G7" i="3"/>
  <c r="K7" i="3"/>
  <c r="F8" i="3"/>
  <c r="G8" i="3"/>
  <c r="K8" i="3"/>
  <c r="F9" i="3"/>
  <c r="G9" i="3"/>
  <c r="K9" i="3"/>
  <c r="F10" i="3"/>
  <c r="G10" i="3"/>
  <c r="K10" i="3"/>
  <c r="F11" i="3"/>
  <c r="G11" i="3"/>
  <c r="K11" i="3"/>
  <c r="F12" i="3"/>
  <c r="G12" i="3"/>
  <c r="K12" i="3"/>
  <c r="F14" i="3"/>
  <c r="G14" i="3"/>
  <c r="K14" i="3"/>
  <c r="F16" i="3"/>
  <c r="G16" i="3"/>
  <c r="K16" i="3"/>
  <c r="F17" i="3"/>
  <c r="G17" i="3"/>
  <c r="K17" i="3"/>
  <c r="F18" i="3"/>
  <c r="G18" i="3"/>
  <c r="F21" i="3"/>
  <c r="G21" i="3"/>
  <c r="K21" i="3"/>
  <c r="F22" i="3"/>
  <c r="G22" i="3"/>
  <c r="K22" i="3"/>
  <c r="V34" i="1"/>
  <c r="V33" i="1"/>
  <c r="V35" i="1"/>
  <c r="D5" i="2"/>
  <c r="D4" i="2"/>
</calcChain>
</file>

<file path=xl/sharedStrings.xml><?xml version="1.0" encoding="utf-8"?>
<sst xmlns="http://schemas.openxmlformats.org/spreadsheetml/2006/main" count="358" uniqueCount="122">
  <si>
    <t>Study</t>
  </si>
  <si>
    <t>Eruption</t>
  </si>
  <si>
    <t>Outcrop</t>
  </si>
  <si>
    <t>preparation</t>
  </si>
  <si>
    <t>Type</t>
  </si>
  <si>
    <t>sample</t>
  </si>
  <si>
    <t>mass (g)</t>
  </si>
  <si>
    <t>connected porosity</t>
  </si>
  <si>
    <t>This study</t>
  </si>
  <si>
    <t>1st century</t>
  </si>
  <si>
    <t>El Regufio</t>
  </si>
  <si>
    <t>Raw samples</t>
  </si>
  <si>
    <t>Pumice</t>
  </si>
  <si>
    <t>10th century</t>
  </si>
  <si>
    <t>Cylinder in large lapilli and bombs</t>
  </si>
  <si>
    <t>cyl3</t>
  </si>
  <si>
    <t>-</t>
  </si>
  <si>
    <t>cyl7</t>
  </si>
  <si>
    <t>cyl2</t>
  </si>
  <si>
    <t>Banded</t>
  </si>
  <si>
    <t>cyl4</t>
  </si>
  <si>
    <t>cyl5</t>
  </si>
  <si>
    <t>Pumice Flow</t>
  </si>
  <si>
    <t>Dense</t>
  </si>
  <si>
    <t>cyl8</t>
  </si>
  <si>
    <t>Agglomerated pumice</t>
  </si>
  <si>
    <t>cyl10</t>
  </si>
  <si>
    <t>2.7*</t>
  </si>
  <si>
    <t>Rio Cristal?</t>
  </si>
  <si>
    <t>PICH64-1</t>
  </si>
  <si>
    <t>PICH64-2</t>
  </si>
  <si>
    <t>PICH64-3</t>
  </si>
  <si>
    <t>PICH64-4</t>
  </si>
  <si>
    <t>PICH64-5</t>
  </si>
  <si>
    <t>PICH64-6</t>
  </si>
  <si>
    <t>Rio Cristal BAF</t>
  </si>
  <si>
    <t>GP DOME</t>
  </si>
  <si>
    <t>GP BAF 1</t>
  </si>
  <si>
    <t>2.65**</t>
  </si>
  <si>
    <t>GP BAF 2</t>
  </si>
  <si>
    <t>Wright et al., 2007</t>
  </si>
  <si>
    <t>Dense block</t>
  </si>
  <si>
    <t>GP-17a</t>
  </si>
  <si>
    <t>GP-17b</t>
  </si>
  <si>
    <t>Vesicular BCB</t>
  </si>
  <si>
    <t>GP-8</t>
  </si>
  <si>
    <t>GP-9</t>
  </si>
  <si>
    <t>GP-10</t>
  </si>
  <si>
    <t>GP-6</t>
  </si>
  <si>
    <t>GP-13</t>
  </si>
  <si>
    <t>GP-15</t>
  </si>
  <si>
    <t>GP-12</t>
  </si>
  <si>
    <t>GP-16</t>
  </si>
  <si>
    <t>GP-5</t>
  </si>
  <si>
    <t>GP-3</t>
  </si>
  <si>
    <t>GP-14</t>
  </si>
  <si>
    <t xml:space="preserve">Powder </t>
  </si>
  <si>
    <t>98c-cyl-9</t>
  </si>
  <si>
    <t>98c-cyl-PUM-5</t>
  </si>
  <si>
    <t>BAF99-1</t>
  </si>
  <si>
    <t>PICH64-1999</t>
  </si>
  <si>
    <t>Sample</t>
  </si>
  <si>
    <t>length (mm)</t>
  </si>
  <si>
    <t>diameter (mm)</t>
  </si>
  <si>
    <t>dry mass (g)</t>
  </si>
  <si>
    <t>bulk volume (cm3)</t>
  </si>
  <si>
    <t>pycnometer volume (cm3)</t>
  </si>
  <si>
    <t>sd (cm3)</t>
  </si>
  <si>
    <t>permeability (m2)</t>
  </si>
  <si>
    <t>correction</t>
  </si>
  <si>
    <t>AFF3</t>
  </si>
  <si>
    <t>Forchheimer</t>
  </si>
  <si>
    <t>98C</t>
  </si>
  <si>
    <t>none</t>
  </si>
  <si>
    <t>Bulk porosity</t>
  </si>
  <si>
    <t>dry bulk density (kg/m³)</t>
  </si>
  <si>
    <t>(mS/m)</t>
  </si>
  <si>
    <t>(%)</t>
  </si>
  <si>
    <t>P99-13b(1)</t>
  </si>
  <si>
    <t>P99-13b(2)</t>
  </si>
  <si>
    <t>P99-13b(3)</t>
  </si>
  <si>
    <t>P99-13c(1)</t>
  </si>
  <si>
    <t>P99-13c(2)</t>
  </si>
  <si>
    <t>P99-13c(3)</t>
  </si>
  <si>
    <t>P99-13c(4)</t>
  </si>
  <si>
    <t>P99-13d(1)</t>
  </si>
  <si>
    <t>P99-13d(2)</t>
  </si>
  <si>
    <t>P99-13d(3)</t>
  </si>
  <si>
    <t>P99-13d(4)</t>
  </si>
  <si>
    <t>P99-13h</t>
  </si>
  <si>
    <t>P99-13i(1)</t>
  </si>
  <si>
    <t>P99-13i(2)</t>
  </si>
  <si>
    <t>P99-13i(3)</t>
  </si>
  <si>
    <t>P99-13j(1)</t>
  </si>
  <si>
    <t>P99-13j(2)</t>
  </si>
  <si>
    <t>BAF</t>
  </si>
  <si>
    <t>Porosity</t>
  </si>
  <si>
    <t>Formation factor</t>
  </si>
  <si>
    <t>electrical surface conductivity Cs</t>
  </si>
  <si>
    <t>Electrical tortuosity</t>
  </si>
  <si>
    <t>Cementation index m</t>
  </si>
  <si>
    <t>BAF intemediate</t>
  </si>
  <si>
    <t>Da (mm)</t>
  </si>
  <si>
    <t>Db (mm)</t>
  </si>
  <si>
    <t>Ra (mm)</t>
  </si>
  <si>
    <t>Dc (mm)</t>
  </si>
  <si>
    <t>Rb (mm)</t>
  </si>
  <si>
    <t>Rc (mm)</t>
  </si>
  <si>
    <t>density (g/cm3)</t>
  </si>
  <si>
    <t>porosity (fraction)</t>
  </si>
  <si>
    <t>solid density used (g/cm³)</t>
  </si>
  <si>
    <t>standard deviation (g/cm³)</t>
  </si>
  <si>
    <t>connected porosity (fraction)</t>
  </si>
  <si>
    <t>connectivity (fraction)</t>
  </si>
  <si>
    <t>density pycnometer (g/cm³)</t>
  </si>
  <si>
    <t>Cylinder</t>
  </si>
  <si>
    <t>Sample name</t>
  </si>
  <si>
    <t>BAF:block and ash flow</t>
  </si>
  <si>
    <t xml:space="preserve">* value of 2.7 obtained by pycnometry </t>
  </si>
  <si>
    <t>** solid density measured on powder for this sample</t>
  </si>
  <si>
    <t>Volume Pycnometer (cm3)</t>
  </si>
  <si>
    <t>V (cm³)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</si>
</sst>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2"/>
      <color rgb="FF000000"/>
      <name val="Cambria"/>
      <family val="1"/>
    </font>
    <font>
      <b/>
      <sz val="12"/>
      <color rgb="FF000000"/>
      <name val="Cambri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2" fillId="0" borderId="0" xfId="0" applyFont="1" applyFill="1" applyAlignment="1">
      <alignment vertical="center" wrapText="1"/>
    </xf>
    <xf numFmtId="0" fontId="1" fillId="0" borderId="0" xfId="0" applyFont="1"/>
    <xf numFmtId="2" fontId="0" fillId="0" borderId="0" xfId="0" applyNumberFormat="1"/>
    <xf numFmtId="2" fontId="0" fillId="0" borderId="0" xfId="0" applyNumberFormat="1" applyFill="1"/>
    <xf numFmtId="11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 wrapText="1"/>
    </xf>
    <xf numFmtId="164" fontId="5" fillId="0" borderId="0" xfId="0" applyNumberFormat="1" applyFont="1" applyAlignment="1">
      <alignment horizontal="center" wrapText="1"/>
    </xf>
    <xf numFmtId="165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01D3B-B609-4FA1-977D-89F4DA38C971}">
  <dimension ref="A1:V51"/>
  <sheetViews>
    <sheetView topLeftCell="F1" zoomScale="85" zoomScaleNormal="85" workbookViewId="0">
      <selection activeCell="T3" sqref="T3:V4"/>
    </sheetView>
  </sheetViews>
  <sheetFormatPr defaultRowHeight="15" x14ac:dyDescent="0.25"/>
  <cols>
    <col min="4" max="4" width="31.7109375" bestFit="1" customWidth="1"/>
    <col min="8" max="8" width="8.5703125" bestFit="1" customWidth="1"/>
    <col min="9" max="9" width="8.7109375" bestFit="1" customWidth="1"/>
    <col min="10" max="11" width="8.42578125" bestFit="1" customWidth="1"/>
    <col min="12" max="12" width="8.5703125" bestFit="1" customWidth="1"/>
    <col min="13" max="14" width="8.28515625" bestFit="1" customWidth="1"/>
    <col min="15" max="15" width="15" bestFit="1" customWidth="1"/>
    <col min="16" max="16" width="17.28515625" bestFit="1" customWidth="1"/>
    <col min="17" max="17" width="24.42578125" bestFit="1" customWidth="1"/>
    <col min="18" max="18" width="26" bestFit="1" customWidth="1"/>
    <col min="19" max="19" width="26.28515625" bestFit="1" customWidth="1"/>
    <col min="20" max="20" width="25" bestFit="1" customWidth="1"/>
    <col min="21" max="21" width="27.28515625" bestFit="1" customWidth="1"/>
    <col min="22" max="22" width="20.85546875" bestFit="1" customWidth="1"/>
  </cols>
  <sheetData>
    <row r="1" spans="1:22" x14ac:dyDescent="0.25">
      <c r="A1" s="1" t="s">
        <v>0</v>
      </c>
      <c r="B1" s="2" t="s">
        <v>1</v>
      </c>
      <c r="C1" s="2" t="s">
        <v>2</v>
      </c>
      <c r="D1" s="2" t="s">
        <v>3</v>
      </c>
      <c r="E1" s="7" t="s">
        <v>4</v>
      </c>
      <c r="F1" s="7" t="s">
        <v>5</v>
      </c>
      <c r="G1" s="7" t="s">
        <v>6</v>
      </c>
      <c r="H1" s="7" t="s">
        <v>102</v>
      </c>
      <c r="I1" s="7" t="s">
        <v>103</v>
      </c>
      <c r="J1" s="7" t="s">
        <v>105</v>
      </c>
      <c r="K1" s="7" t="s">
        <v>104</v>
      </c>
      <c r="L1" s="7" t="s">
        <v>106</v>
      </c>
      <c r="M1" s="7" t="s">
        <v>107</v>
      </c>
      <c r="N1" s="7" t="s">
        <v>121</v>
      </c>
      <c r="O1" s="7" t="s">
        <v>108</v>
      </c>
      <c r="P1" s="7" t="s">
        <v>109</v>
      </c>
      <c r="Q1" s="7" t="s">
        <v>110</v>
      </c>
      <c r="R1" s="7" t="s">
        <v>120</v>
      </c>
      <c r="S1" s="7" t="s">
        <v>114</v>
      </c>
      <c r="T1" s="7" t="s">
        <v>111</v>
      </c>
      <c r="U1" s="7" t="s">
        <v>112</v>
      </c>
      <c r="V1" s="7" t="s">
        <v>113</v>
      </c>
    </row>
    <row r="2" spans="1:22" ht="28.5" x14ac:dyDescent="0.25">
      <c r="A2" s="18" t="s">
        <v>8</v>
      </c>
      <c r="B2" s="18" t="s">
        <v>9</v>
      </c>
      <c r="C2" s="3" t="s">
        <v>10</v>
      </c>
      <c r="D2" s="18" t="s">
        <v>11</v>
      </c>
      <c r="E2" t="s">
        <v>12</v>
      </c>
      <c r="F2">
        <v>1</v>
      </c>
      <c r="G2" s="8">
        <v>6</v>
      </c>
      <c r="H2" s="8">
        <v>34.6</v>
      </c>
      <c r="I2" s="8">
        <v>22.46</v>
      </c>
      <c r="J2" s="8">
        <v>23.53</v>
      </c>
      <c r="K2" s="8">
        <v>17.3</v>
      </c>
      <c r="L2" s="8">
        <v>11.23</v>
      </c>
      <c r="M2" s="8">
        <v>11.765000000000001</v>
      </c>
      <c r="N2" s="8">
        <v>9.5742860828823542</v>
      </c>
      <c r="O2" s="8">
        <v>0.62667857927571868</v>
      </c>
      <c r="P2" s="8">
        <v>0.76440654914446671</v>
      </c>
      <c r="Q2" s="8">
        <v>2.66</v>
      </c>
      <c r="R2" s="8">
        <v>2.6328</v>
      </c>
      <c r="S2" s="8">
        <v>2.2789999999999999</v>
      </c>
      <c r="T2" s="8">
        <v>4.4299999999999999E-2</v>
      </c>
      <c r="U2" s="8">
        <v>0.72502036890051835</v>
      </c>
      <c r="V2" s="8">
        <v>0.9484748262713999</v>
      </c>
    </row>
    <row r="3" spans="1:22" ht="28.5" x14ac:dyDescent="0.25">
      <c r="A3" s="18"/>
      <c r="B3" s="18"/>
      <c r="C3" s="3" t="s">
        <v>10</v>
      </c>
      <c r="D3" s="18"/>
      <c r="E3" t="s">
        <v>12</v>
      </c>
      <c r="F3">
        <v>3</v>
      </c>
      <c r="G3" s="8">
        <v>6.6146000000000003</v>
      </c>
      <c r="H3" s="8">
        <v>41.21</v>
      </c>
      <c r="I3" s="8">
        <v>23.26</v>
      </c>
      <c r="J3" s="8">
        <v>33.64</v>
      </c>
      <c r="K3" s="8">
        <v>20.605</v>
      </c>
      <c r="L3" s="8">
        <v>11.63</v>
      </c>
      <c r="M3" s="8">
        <v>16.82</v>
      </c>
      <c r="N3" s="8">
        <v>16.883673082746387</v>
      </c>
      <c r="O3" s="8">
        <v>0.39177493946856468</v>
      </c>
      <c r="P3" s="8">
        <v>0.85271618816971251</v>
      </c>
      <c r="Q3" s="8">
        <v>2.66</v>
      </c>
      <c r="R3" s="8">
        <v>3.0419</v>
      </c>
      <c r="S3" s="8">
        <v>2.1744962030310004</v>
      </c>
      <c r="T3" s="8">
        <v>1.7500000000000002E-2</v>
      </c>
      <c r="U3" s="8">
        <v>0.81983185855993912</v>
      </c>
      <c r="V3" s="8">
        <v>0.96143578594378865</v>
      </c>
    </row>
    <row r="4" spans="1:22" ht="28.5" x14ac:dyDescent="0.25">
      <c r="A4" s="18"/>
      <c r="B4" s="18" t="s">
        <v>13</v>
      </c>
      <c r="C4" s="3" t="s">
        <v>10</v>
      </c>
      <c r="D4" s="18"/>
      <c r="E4" t="s">
        <v>12</v>
      </c>
      <c r="F4">
        <v>10</v>
      </c>
      <c r="G4" s="8">
        <v>5.1116000000000001</v>
      </c>
      <c r="H4" s="8">
        <v>35.700000000000003</v>
      </c>
      <c r="I4" s="8">
        <v>16.96</v>
      </c>
      <c r="J4" s="8">
        <v>26.08</v>
      </c>
      <c r="K4" s="8">
        <v>17.850000000000001</v>
      </c>
      <c r="L4" s="8">
        <v>8.48</v>
      </c>
      <c r="M4" s="8">
        <v>13.04</v>
      </c>
      <c r="N4" s="8">
        <v>8.2679962961641067</v>
      </c>
      <c r="O4" s="8">
        <v>0.61823927066482842</v>
      </c>
      <c r="P4" s="8">
        <v>0.76757922155457581</v>
      </c>
      <c r="Q4" s="8">
        <v>2.66</v>
      </c>
      <c r="R4" s="8">
        <v>2.2614999999999998</v>
      </c>
      <c r="S4" s="8">
        <v>2.2603</v>
      </c>
      <c r="T4" s="8">
        <v>7.1300000000000002E-2</v>
      </c>
      <c r="U4" s="8">
        <v>0.72647910867370324</v>
      </c>
      <c r="V4" s="8">
        <v>0.94645489126499194</v>
      </c>
    </row>
    <row r="5" spans="1:22" ht="28.5" x14ac:dyDescent="0.25">
      <c r="A5" s="18"/>
      <c r="B5" s="18"/>
      <c r="C5" s="3" t="s">
        <v>10</v>
      </c>
      <c r="D5" s="18"/>
      <c r="E5" t="s">
        <v>12</v>
      </c>
      <c r="F5">
        <v>12</v>
      </c>
      <c r="G5" s="8">
        <v>9.1475000000000009</v>
      </c>
      <c r="H5" s="8">
        <v>44.81</v>
      </c>
      <c r="I5" s="8">
        <v>19.95</v>
      </c>
      <c r="J5" s="8">
        <v>35.409999999999997</v>
      </c>
      <c r="K5" s="8">
        <v>22.405000000000001</v>
      </c>
      <c r="L5" s="8">
        <v>9.9749999999999996</v>
      </c>
      <c r="M5" s="8">
        <v>17.704999999999998</v>
      </c>
      <c r="N5" s="8">
        <v>16.57457468805649</v>
      </c>
      <c r="O5" s="8">
        <v>0.55189953118927504</v>
      </c>
      <c r="P5" s="8">
        <v>0.79251897323711462</v>
      </c>
      <c r="Q5" s="8">
        <v>2.66</v>
      </c>
      <c r="R5" s="8">
        <v>4.2190000000000003</v>
      </c>
      <c r="S5" s="8">
        <v>2.1680999999999999</v>
      </c>
      <c r="T5" s="8">
        <v>2.0299999999999999E-2</v>
      </c>
      <c r="U5" s="8">
        <v>0.74544553701892213</v>
      </c>
      <c r="V5" s="8">
        <v>0.94060276434024437</v>
      </c>
    </row>
    <row r="6" spans="1:22" ht="28.5" x14ac:dyDescent="0.25">
      <c r="A6" s="18"/>
      <c r="B6" s="18"/>
      <c r="C6" s="3" t="s">
        <v>10</v>
      </c>
      <c r="D6" s="18"/>
      <c r="E6" t="s">
        <v>12</v>
      </c>
      <c r="F6">
        <v>13</v>
      </c>
      <c r="G6" s="8">
        <v>8.7335999999999991</v>
      </c>
      <c r="H6" s="8">
        <v>47.73</v>
      </c>
      <c r="I6" s="8">
        <v>20.190000000000001</v>
      </c>
      <c r="J6" s="8">
        <v>32.840000000000003</v>
      </c>
      <c r="K6" s="8">
        <v>23.864999999999998</v>
      </c>
      <c r="L6" s="8">
        <v>10.095000000000001</v>
      </c>
      <c r="M6" s="8">
        <v>16.420000000000002</v>
      </c>
      <c r="N6" s="8">
        <v>16.570267676054961</v>
      </c>
      <c r="O6" s="8">
        <v>0.52706450920045056</v>
      </c>
      <c r="P6" s="8">
        <v>0.80185544766900352</v>
      </c>
      <c r="Q6" s="8">
        <v>2.66</v>
      </c>
      <c r="R6" s="8">
        <v>4.1058000000000003</v>
      </c>
      <c r="S6" s="8">
        <v>2.1271</v>
      </c>
      <c r="T6" s="8">
        <v>3.09E-2</v>
      </c>
      <c r="U6" s="8">
        <v>0.75221451309273157</v>
      </c>
      <c r="V6" s="8">
        <v>0.93809241463585702</v>
      </c>
    </row>
    <row r="7" spans="1:22" x14ac:dyDescent="0.25">
      <c r="A7" s="18"/>
      <c r="B7" s="18">
        <v>1660</v>
      </c>
      <c r="C7" s="18" t="s">
        <v>10</v>
      </c>
      <c r="D7" s="18"/>
      <c r="E7" t="s">
        <v>12</v>
      </c>
      <c r="F7">
        <v>4</v>
      </c>
      <c r="G7" s="8">
        <v>9.1239000000000008</v>
      </c>
      <c r="H7" s="8">
        <v>41.39</v>
      </c>
      <c r="I7" s="8">
        <v>19.690000000000001</v>
      </c>
      <c r="J7" s="8">
        <v>30.81</v>
      </c>
      <c r="K7" s="8">
        <v>20.695</v>
      </c>
      <c r="L7" s="8">
        <v>9.8450000000000006</v>
      </c>
      <c r="M7" s="8">
        <v>15.404999999999999</v>
      </c>
      <c r="N7" s="8">
        <v>13.14714531387089</v>
      </c>
      <c r="O7" s="8">
        <v>0.6939833539661141</v>
      </c>
      <c r="P7" s="8">
        <v>0.73910400226837814</v>
      </c>
      <c r="Q7" s="8">
        <v>2.66</v>
      </c>
      <c r="R7" s="8">
        <v>4.3978999999999999</v>
      </c>
      <c r="S7" s="8">
        <v>2.0746000000000002</v>
      </c>
      <c r="T7" s="8">
        <v>1.5800000000000002E-2</v>
      </c>
      <c r="U7" s="8">
        <v>0.66548570617655733</v>
      </c>
      <c r="V7" s="8">
        <v>0.90039521384557586</v>
      </c>
    </row>
    <row r="8" spans="1:22" x14ac:dyDescent="0.25">
      <c r="A8" s="18"/>
      <c r="B8" s="18"/>
      <c r="C8" s="18"/>
      <c r="D8" s="18"/>
      <c r="E8" t="s">
        <v>12</v>
      </c>
      <c r="F8">
        <v>11</v>
      </c>
      <c r="G8" s="8">
        <v>11.95753</v>
      </c>
      <c r="H8" s="8">
        <v>46.32</v>
      </c>
      <c r="I8" s="8">
        <v>26.44</v>
      </c>
      <c r="J8" s="8">
        <v>36.56</v>
      </c>
      <c r="K8" s="8">
        <v>23.16</v>
      </c>
      <c r="L8" s="8">
        <v>13.22</v>
      </c>
      <c r="M8" s="8">
        <v>18.28</v>
      </c>
      <c r="N8" s="8">
        <v>23.44416724679164</v>
      </c>
      <c r="O8" s="8">
        <v>0.51004285518550041</v>
      </c>
      <c r="P8" s="8">
        <v>0.80825456571973664</v>
      </c>
      <c r="Q8" s="8">
        <v>2.66</v>
      </c>
      <c r="R8" s="8">
        <v>5.7164999999999999</v>
      </c>
      <c r="S8" s="8">
        <v>2.0922000000000001</v>
      </c>
      <c r="T8" s="8">
        <v>0.11409999999999999</v>
      </c>
      <c r="U8" s="8">
        <v>0.75621697008627264</v>
      </c>
      <c r="V8" s="8">
        <v>0.93561731929454006</v>
      </c>
    </row>
    <row r="9" spans="1:22" x14ac:dyDescent="0.25">
      <c r="A9" s="18"/>
      <c r="B9" s="18"/>
      <c r="C9" s="18"/>
      <c r="D9" s="18" t="s">
        <v>14</v>
      </c>
      <c r="E9" t="s">
        <v>12</v>
      </c>
      <c r="F9" t="s">
        <v>15</v>
      </c>
      <c r="G9" s="8">
        <v>8.9815000000000005</v>
      </c>
      <c r="H9" s="8" t="s">
        <v>16</v>
      </c>
      <c r="I9" s="8" t="s">
        <v>16</v>
      </c>
      <c r="J9" s="8" t="s">
        <v>16</v>
      </c>
      <c r="K9" s="8" t="s">
        <v>16</v>
      </c>
      <c r="L9" s="8" t="s">
        <v>16</v>
      </c>
      <c r="M9" s="8" t="s">
        <v>16</v>
      </c>
      <c r="N9" s="8" t="s">
        <v>16</v>
      </c>
      <c r="O9" s="8">
        <v>0.69626724867129963</v>
      </c>
      <c r="P9" s="8">
        <v>0.73824539523635346</v>
      </c>
      <c r="Q9" s="8">
        <v>2.66</v>
      </c>
      <c r="R9" s="8">
        <v>4.2779999999999996</v>
      </c>
      <c r="S9" s="8">
        <v>2.0994000000000002</v>
      </c>
      <c r="T9" s="8">
        <v>5.9299999999999999E-2</v>
      </c>
      <c r="U9" s="8">
        <v>0.66834940998794912</v>
      </c>
      <c r="V9" s="8">
        <v>0.90532147481119507</v>
      </c>
    </row>
    <row r="10" spans="1:22" x14ac:dyDescent="0.25">
      <c r="A10" s="18"/>
      <c r="B10" s="18"/>
      <c r="C10" s="18"/>
      <c r="D10" s="18"/>
      <c r="E10" t="s">
        <v>12</v>
      </c>
      <c r="F10" t="s">
        <v>17</v>
      </c>
      <c r="G10" s="8">
        <v>9.8965999999999994</v>
      </c>
      <c r="H10" s="8" t="s">
        <v>16</v>
      </c>
      <c r="I10" s="8" t="s">
        <v>16</v>
      </c>
      <c r="J10" s="8" t="s">
        <v>16</v>
      </c>
      <c r="K10" s="8" t="s">
        <v>16</v>
      </c>
      <c r="L10" s="8" t="s">
        <v>16</v>
      </c>
      <c r="M10" s="8" t="s">
        <v>16</v>
      </c>
      <c r="N10" s="8" t="s">
        <v>16</v>
      </c>
      <c r="O10" s="8">
        <v>0.67673160464156878</v>
      </c>
      <c r="P10" s="8">
        <v>0.74558962231519965</v>
      </c>
      <c r="Q10" s="8">
        <v>2.66</v>
      </c>
      <c r="R10" s="8">
        <v>4.6673</v>
      </c>
      <c r="S10" s="8">
        <v>2.1204000000000001</v>
      </c>
      <c r="T10" s="8">
        <v>3.6499999999999998E-2</v>
      </c>
      <c r="U10" s="8">
        <v>0.68084719645275948</v>
      </c>
      <c r="V10" s="8">
        <v>0.91316613868443819</v>
      </c>
    </row>
    <row r="11" spans="1:22" x14ac:dyDescent="0.25">
      <c r="A11" s="18"/>
      <c r="B11" s="18"/>
      <c r="C11" s="18"/>
      <c r="D11" s="18"/>
      <c r="E11" t="s">
        <v>12</v>
      </c>
      <c r="F11" t="s">
        <v>18</v>
      </c>
      <c r="G11" s="8">
        <v>6.7880000000000003</v>
      </c>
      <c r="H11" s="8" t="s">
        <v>16</v>
      </c>
      <c r="I11" s="8" t="s">
        <v>16</v>
      </c>
      <c r="J11" s="8" t="s">
        <v>16</v>
      </c>
      <c r="K11" s="8" t="s">
        <v>16</v>
      </c>
      <c r="L11" s="8" t="s">
        <v>16</v>
      </c>
      <c r="M11" s="8" t="s">
        <v>16</v>
      </c>
      <c r="N11" s="8" t="s">
        <v>16</v>
      </c>
      <c r="O11" s="8">
        <v>0.67590157558619313</v>
      </c>
      <c r="P11" s="8">
        <v>0.74590166331346119</v>
      </c>
      <c r="Q11" s="8">
        <v>2.66</v>
      </c>
      <c r="R11" s="8">
        <v>3.1455000000000002</v>
      </c>
      <c r="S11" s="8">
        <v>2.1579999999999999</v>
      </c>
      <c r="T11" s="8">
        <v>1.2500000000000001E-2</v>
      </c>
      <c r="U11" s="8">
        <v>0.68679259704068896</v>
      </c>
      <c r="V11" s="8">
        <v>0.92075488073026057</v>
      </c>
    </row>
    <row r="12" spans="1:22" x14ac:dyDescent="0.25">
      <c r="A12" s="18"/>
      <c r="B12" s="18"/>
      <c r="C12" s="18"/>
      <c r="D12" s="18"/>
      <c r="E12" t="s">
        <v>19</v>
      </c>
      <c r="F12" t="s">
        <v>20</v>
      </c>
      <c r="G12" s="8">
        <v>27.590399999999999</v>
      </c>
      <c r="H12" s="8" t="s">
        <v>16</v>
      </c>
      <c r="I12" s="8" t="s">
        <v>16</v>
      </c>
      <c r="J12" s="8" t="s">
        <v>16</v>
      </c>
      <c r="K12" s="8" t="s">
        <v>16</v>
      </c>
      <c r="L12" s="8" t="s">
        <v>16</v>
      </c>
      <c r="M12" s="8" t="s">
        <v>16</v>
      </c>
      <c r="N12" s="8" t="s">
        <v>16</v>
      </c>
      <c r="O12" s="8">
        <v>1.6905434956150966</v>
      </c>
      <c r="P12" s="8">
        <v>0.36445733247552758</v>
      </c>
      <c r="Q12" s="8">
        <v>2.66</v>
      </c>
      <c r="R12" s="8">
        <v>11.517799999999999</v>
      </c>
      <c r="S12" s="8">
        <v>2.3955000000000002</v>
      </c>
      <c r="T12" s="8">
        <v>7.9899999999999999E-2</v>
      </c>
      <c r="U12" s="8">
        <v>0.2942836586870814</v>
      </c>
      <c r="V12" s="8">
        <v>0.80745709432761059</v>
      </c>
    </row>
    <row r="13" spans="1:22" x14ac:dyDescent="0.25">
      <c r="A13" s="18"/>
      <c r="B13" s="18"/>
      <c r="C13" s="18"/>
      <c r="D13" s="18"/>
      <c r="E13" t="s">
        <v>12</v>
      </c>
      <c r="F13" t="s">
        <v>21</v>
      </c>
      <c r="G13" s="8">
        <v>8.4319000000000006</v>
      </c>
      <c r="H13" s="8" t="s">
        <v>16</v>
      </c>
      <c r="I13" s="8" t="s">
        <v>16</v>
      </c>
      <c r="J13" s="8" t="s">
        <v>16</v>
      </c>
      <c r="K13" s="8" t="s">
        <v>16</v>
      </c>
      <c r="L13" s="8" t="s">
        <v>16</v>
      </c>
      <c r="M13" s="8" t="s">
        <v>16</v>
      </c>
      <c r="N13" s="8" t="s">
        <v>16</v>
      </c>
      <c r="O13" s="8">
        <v>0.66860703202566385</v>
      </c>
      <c r="P13" s="8">
        <v>0.74864397292268281</v>
      </c>
      <c r="Q13" s="8">
        <v>2.66</v>
      </c>
      <c r="R13" s="8">
        <v>4.5045999999999999</v>
      </c>
      <c r="S13" s="8">
        <v>1.8717999999999999</v>
      </c>
      <c r="T13" s="8">
        <v>3.1399999999999997E-2</v>
      </c>
      <c r="U13" s="8">
        <v>0.64279996152064123</v>
      </c>
      <c r="V13" s="8">
        <v>0.85861902956510838</v>
      </c>
    </row>
    <row r="14" spans="1:22" x14ac:dyDescent="0.25">
      <c r="A14" s="18"/>
      <c r="B14" s="18"/>
      <c r="C14" s="19" t="s">
        <v>22</v>
      </c>
      <c r="D14" s="18" t="s">
        <v>11</v>
      </c>
      <c r="E14" t="s">
        <v>23</v>
      </c>
      <c r="F14">
        <v>2</v>
      </c>
      <c r="G14" s="8">
        <v>21.040299999999998</v>
      </c>
      <c r="H14" s="8">
        <v>35.08</v>
      </c>
      <c r="I14" s="8">
        <v>21.28</v>
      </c>
      <c r="J14" s="8">
        <v>24.16</v>
      </c>
      <c r="K14" s="8">
        <v>17.54</v>
      </c>
      <c r="L14" s="8">
        <v>10.64</v>
      </c>
      <c r="M14" s="8">
        <v>12.08</v>
      </c>
      <c r="N14" s="8">
        <v>9.4433646617279869</v>
      </c>
      <c r="O14" s="8">
        <v>2.2280512035368076</v>
      </c>
      <c r="P14" s="8">
        <v>0.16238676558766629</v>
      </c>
      <c r="Q14" s="8">
        <v>2.66</v>
      </c>
      <c r="R14" s="8">
        <v>7.9081999999999999</v>
      </c>
      <c r="S14" s="8">
        <v>2.6606000000000001</v>
      </c>
      <c r="T14" s="8">
        <v>4.4999999999999997E-3</v>
      </c>
      <c r="U14" s="8">
        <v>0.16257565829632126</v>
      </c>
      <c r="V14" s="8">
        <v>1</v>
      </c>
    </row>
    <row r="15" spans="1:22" x14ac:dyDescent="0.25">
      <c r="A15" s="18"/>
      <c r="B15" s="18"/>
      <c r="C15" s="19"/>
      <c r="D15" s="18"/>
      <c r="E15" t="s">
        <v>12</v>
      </c>
      <c r="F15">
        <v>3</v>
      </c>
      <c r="G15" s="8">
        <v>11.5</v>
      </c>
      <c r="H15" s="8">
        <v>44.91</v>
      </c>
      <c r="I15" s="8">
        <v>21.64</v>
      </c>
      <c r="J15" s="8">
        <v>33.380000000000003</v>
      </c>
      <c r="K15" s="8">
        <v>22.454999999999998</v>
      </c>
      <c r="L15" s="8">
        <v>10.82</v>
      </c>
      <c r="M15" s="8">
        <v>16.690000000000001</v>
      </c>
      <c r="N15" s="8">
        <v>16.985771057321713</v>
      </c>
      <c r="O15" s="8">
        <v>0.67703726614417825</v>
      </c>
      <c r="P15" s="8">
        <v>0.74547471197587289</v>
      </c>
      <c r="Q15" s="8">
        <v>2.66</v>
      </c>
      <c r="R15" s="8">
        <v>5.4630999999999998</v>
      </c>
      <c r="S15" s="8">
        <v>2.105</v>
      </c>
      <c r="T15" s="8">
        <v>1.37E-2</v>
      </c>
      <c r="U15" s="8">
        <v>0.67836709446832388</v>
      </c>
      <c r="V15" s="8">
        <v>0.9123398516478991</v>
      </c>
    </row>
    <row r="16" spans="1:22" x14ac:dyDescent="0.25">
      <c r="A16" s="18"/>
      <c r="B16" s="18"/>
      <c r="C16" s="19"/>
      <c r="D16" s="18"/>
      <c r="E16" t="s">
        <v>12</v>
      </c>
      <c r="F16">
        <v>17</v>
      </c>
      <c r="G16" s="8">
        <v>9.9232999999999993</v>
      </c>
      <c r="H16" s="8">
        <v>37.78</v>
      </c>
      <c r="I16" s="8">
        <v>23.48</v>
      </c>
      <c r="J16" s="8">
        <v>35.54</v>
      </c>
      <c r="K16" s="8">
        <v>18.89</v>
      </c>
      <c r="L16" s="8">
        <v>11.74</v>
      </c>
      <c r="M16" s="8">
        <v>17.77</v>
      </c>
      <c r="N16" s="8">
        <v>16.507301817301325</v>
      </c>
      <c r="O16" s="8">
        <v>0.60114609339724889</v>
      </c>
      <c r="P16" s="8">
        <v>0.77400522804614702</v>
      </c>
      <c r="Q16" s="8">
        <v>2.66</v>
      </c>
      <c r="R16" s="8">
        <v>4.7207999999999997</v>
      </c>
      <c r="S16" s="8">
        <v>2.1019999999999999</v>
      </c>
      <c r="T16" s="8">
        <v>1.52E-2</v>
      </c>
      <c r="U16" s="8">
        <v>0.71401232473965326</v>
      </c>
      <c r="V16" s="8">
        <v>0.92453536332750852</v>
      </c>
    </row>
    <row r="17" spans="1:22" x14ac:dyDescent="0.25">
      <c r="A17" s="18"/>
      <c r="B17" s="18"/>
      <c r="C17" s="19"/>
      <c r="D17" s="18"/>
      <c r="E17" t="s">
        <v>12</v>
      </c>
      <c r="F17">
        <v>36</v>
      </c>
      <c r="G17" s="8">
        <v>9.5280000000000005</v>
      </c>
      <c r="H17" s="8">
        <v>44.67</v>
      </c>
      <c r="I17" s="8">
        <v>19.600000000000001</v>
      </c>
      <c r="J17" s="8">
        <v>30.39</v>
      </c>
      <c r="K17" s="8">
        <v>22.335000000000001</v>
      </c>
      <c r="L17" s="8">
        <v>9.8000000000000007</v>
      </c>
      <c r="M17" s="8">
        <v>15.195</v>
      </c>
      <c r="N17" s="8">
        <v>13.931611214360776</v>
      </c>
      <c r="O17" s="8">
        <v>0.68391228074025556</v>
      </c>
      <c r="P17" s="8">
        <v>0.74289012002246035</v>
      </c>
      <c r="Q17" s="8">
        <v>2.66</v>
      </c>
      <c r="R17" s="8">
        <v>4.67</v>
      </c>
      <c r="S17" s="8">
        <v>2.0402999999999998</v>
      </c>
      <c r="T17" s="8">
        <v>1.95E-2</v>
      </c>
      <c r="U17" s="8">
        <v>0.66479817637589789</v>
      </c>
      <c r="V17" s="8">
        <v>0.89723337473666698</v>
      </c>
    </row>
    <row r="18" spans="1:22" x14ac:dyDescent="0.25">
      <c r="A18" s="18"/>
      <c r="B18" s="18"/>
      <c r="C18" s="19"/>
      <c r="D18" s="18"/>
      <c r="E18" t="s">
        <v>12</v>
      </c>
      <c r="F18">
        <v>37</v>
      </c>
      <c r="G18" s="8">
        <v>16.0793</v>
      </c>
      <c r="H18" s="8">
        <v>45.76</v>
      </c>
      <c r="I18" s="8">
        <v>23.22</v>
      </c>
      <c r="J18" s="8">
        <v>38.85</v>
      </c>
      <c r="K18" s="8">
        <v>22.88</v>
      </c>
      <c r="L18" s="8">
        <v>11.61</v>
      </c>
      <c r="M18" s="8">
        <v>19.425000000000001</v>
      </c>
      <c r="N18" s="8">
        <v>21.614135842540318</v>
      </c>
      <c r="O18" s="8">
        <v>0.74392518475585712</v>
      </c>
      <c r="P18" s="8">
        <v>0.72032887791133193</v>
      </c>
      <c r="Q18" s="8">
        <v>2.66</v>
      </c>
      <c r="R18" s="8">
        <v>7.3586999999999998</v>
      </c>
      <c r="S18" s="8">
        <v>2.1850999999999998</v>
      </c>
      <c r="T18" s="8">
        <v>7.0400000000000004E-2</v>
      </c>
      <c r="U18" s="8">
        <v>0.65954638929300391</v>
      </c>
      <c r="V18" s="8">
        <v>0.91831949548326708</v>
      </c>
    </row>
    <row r="19" spans="1:22" x14ac:dyDescent="0.25">
      <c r="A19" s="18"/>
      <c r="B19" s="18"/>
      <c r="C19" s="19"/>
      <c r="D19" s="18"/>
      <c r="E19" t="s">
        <v>12</v>
      </c>
      <c r="F19">
        <v>38</v>
      </c>
      <c r="G19" s="8">
        <v>24.1692</v>
      </c>
      <c r="H19" s="8">
        <v>44.72</v>
      </c>
      <c r="I19" s="8">
        <v>29.46</v>
      </c>
      <c r="J19" s="8">
        <v>40.869999999999997</v>
      </c>
      <c r="K19" s="8">
        <v>22.36</v>
      </c>
      <c r="L19" s="8">
        <v>14.73</v>
      </c>
      <c r="M19" s="8">
        <v>20.434999999999999</v>
      </c>
      <c r="N19" s="8">
        <v>28.192773185870919</v>
      </c>
      <c r="O19" s="8">
        <v>0.85728352584032519</v>
      </c>
      <c r="P19" s="8">
        <v>0.67771296021040406</v>
      </c>
      <c r="Q19" s="8">
        <v>2.66</v>
      </c>
      <c r="R19" s="8">
        <v>11.276899999999999</v>
      </c>
      <c r="S19" s="8">
        <v>2.1432000000000002</v>
      </c>
      <c r="T19" s="8">
        <v>2.9700000000000001E-2</v>
      </c>
      <c r="U19" s="8">
        <v>0.5999983548710689</v>
      </c>
      <c r="V19" s="8">
        <v>0.88852920799213198</v>
      </c>
    </row>
    <row r="20" spans="1:22" x14ac:dyDescent="0.25">
      <c r="A20" s="18"/>
      <c r="B20" s="18"/>
      <c r="C20" s="19"/>
      <c r="D20" s="18"/>
      <c r="E20" t="s">
        <v>12</v>
      </c>
      <c r="F20">
        <v>43</v>
      </c>
      <c r="G20" s="8">
        <v>8.0885999999999996</v>
      </c>
      <c r="H20" s="8">
        <v>41.16</v>
      </c>
      <c r="I20" s="8">
        <v>16.14</v>
      </c>
      <c r="J20" s="8">
        <v>33.409999999999997</v>
      </c>
      <c r="K20" s="8">
        <v>20.58</v>
      </c>
      <c r="L20" s="8">
        <v>8.07</v>
      </c>
      <c r="M20" s="8">
        <v>16.704999999999998</v>
      </c>
      <c r="N20" s="8">
        <v>11.621280785052702</v>
      </c>
      <c r="O20" s="8">
        <v>0.69601622657664042</v>
      </c>
      <c r="P20" s="8">
        <v>0.73833976444487204</v>
      </c>
      <c r="Q20" s="8">
        <v>2.66</v>
      </c>
      <c r="R20" s="8">
        <v>3.9165999999999999</v>
      </c>
      <c r="S20" s="8">
        <v>2.0651999999999999</v>
      </c>
      <c r="T20" s="8">
        <v>2.5499999999999998E-2</v>
      </c>
      <c r="U20" s="8">
        <v>0.66297877853155118</v>
      </c>
      <c r="V20" s="8">
        <v>0.90034906630988831</v>
      </c>
    </row>
    <row r="21" spans="1:22" x14ac:dyDescent="0.25">
      <c r="A21" s="18"/>
      <c r="B21" s="18"/>
      <c r="C21" s="19"/>
      <c r="D21" s="18"/>
      <c r="E21" t="s">
        <v>12</v>
      </c>
      <c r="F21">
        <v>44</v>
      </c>
      <c r="G21" s="8">
        <v>15.020300000000001</v>
      </c>
      <c r="H21" s="8">
        <v>41.07</v>
      </c>
      <c r="I21" s="8">
        <v>27.84</v>
      </c>
      <c r="J21" s="8">
        <v>39.29</v>
      </c>
      <c r="K21" s="8">
        <v>20.535</v>
      </c>
      <c r="L21" s="8">
        <v>13.92</v>
      </c>
      <c r="M21" s="8">
        <v>19.645</v>
      </c>
      <c r="N21" s="8">
        <v>23.522018375756236</v>
      </c>
      <c r="O21" s="8">
        <v>0.63856339877198554</v>
      </c>
      <c r="P21" s="8">
        <v>0.75993857189023095</v>
      </c>
      <c r="Q21" s="8">
        <v>2.66</v>
      </c>
      <c r="R21" s="8">
        <v>7.2104999999999997</v>
      </c>
      <c r="S21" s="8">
        <v>2.0831</v>
      </c>
      <c r="T21" s="8">
        <v>1.9099999999999999E-2</v>
      </c>
      <c r="U21" s="8">
        <v>0.69345523557583144</v>
      </c>
      <c r="V21" s="8">
        <v>0.91470387860246249</v>
      </c>
    </row>
    <row r="22" spans="1:22" x14ac:dyDescent="0.25">
      <c r="A22" s="18"/>
      <c r="B22" s="18"/>
      <c r="C22" s="19"/>
      <c r="D22" s="18" t="s">
        <v>14</v>
      </c>
      <c r="E22" t="s">
        <v>19</v>
      </c>
      <c r="F22" t="s">
        <v>24</v>
      </c>
      <c r="G22" s="8" t="s">
        <v>16</v>
      </c>
      <c r="H22" s="8" t="s">
        <v>16</v>
      </c>
      <c r="I22" s="8" t="s">
        <v>16</v>
      </c>
      <c r="J22" s="8" t="s">
        <v>16</v>
      </c>
      <c r="K22" s="8" t="s">
        <v>16</v>
      </c>
      <c r="L22" s="8" t="s">
        <v>16</v>
      </c>
      <c r="M22" s="8" t="s">
        <v>16</v>
      </c>
      <c r="N22" s="8" t="s">
        <v>16</v>
      </c>
      <c r="O22" s="8">
        <v>1.53710440004841</v>
      </c>
      <c r="P22" s="8">
        <v>0.42214120298931956</v>
      </c>
      <c r="Q22" s="8">
        <v>2.66</v>
      </c>
      <c r="R22" s="8">
        <v>6.9420000000000002</v>
      </c>
      <c r="S22" s="8">
        <v>2.3799000000000001</v>
      </c>
      <c r="T22" s="8">
        <v>2.1399999999999999E-2</v>
      </c>
      <c r="U22" s="8">
        <v>0.35413067773922857</v>
      </c>
      <c r="V22" s="8">
        <v>0.83889152546947254</v>
      </c>
    </row>
    <row r="23" spans="1:22" x14ac:dyDescent="0.25">
      <c r="A23" s="18"/>
      <c r="B23" s="18"/>
      <c r="C23" s="19"/>
      <c r="D23" s="18"/>
      <c r="E23" t="s">
        <v>25</v>
      </c>
      <c r="F23" t="s">
        <v>20</v>
      </c>
      <c r="G23" s="8" t="s">
        <v>16</v>
      </c>
      <c r="H23" s="8" t="s">
        <v>16</v>
      </c>
      <c r="I23" s="8" t="s">
        <v>16</v>
      </c>
      <c r="J23" s="8" t="s">
        <v>16</v>
      </c>
      <c r="K23" s="8" t="s">
        <v>16</v>
      </c>
      <c r="L23" s="8" t="s">
        <v>16</v>
      </c>
      <c r="M23" s="8" t="s">
        <v>16</v>
      </c>
      <c r="N23" s="8" t="s">
        <v>16</v>
      </c>
      <c r="O23" s="8">
        <v>0.65245064457454016</v>
      </c>
      <c r="P23" s="8">
        <v>0.75471780279152623</v>
      </c>
      <c r="Q23" s="8">
        <v>2.66</v>
      </c>
      <c r="R23" s="8">
        <v>3.7263000000000002</v>
      </c>
      <c r="S23" s="8">
        <v>1.9497624989936395</v>
      </c>
      <c r="T23" s="8">
        <v>1.8200000000000001E-2</v>
      </c>
      <c r="U23" s="8">
        <v>0.66536916936739754</v>
      </c>
      <c r="V23" s="8">
        <v>0.88161318960060464</v>
      </c>
    </row>
    <row r="24" spans="1:22" x14ac:dyDescent="0.25">
      <c r="A24" s="18"/>
      <c r="B24" s="18"/>
      <c r="C24" s="19"/>
      <c r="D24" s="18"/>
      <c r="E24" t="s">
        <v>12</v>
      </c>
      <c r="F24" t="s">
        <v>17</v>
      </c>
      <c r="G24" s="8" t="s">
        <v>16</v>
      </c>
      <c r="H24" s="8" t="s">
        <v>16</v>
      </c>
      <c r="I24" s="8" t="s">
        <v>16</v>
      </c>
      <c r="J24" s="8" t="s">
        <v>16</v>
      </c>
      <c r="K24" s="8" t="s">
        <v>16</v>
      </c>
      <c r="L24" s="8" t="s">
        <v>16</v>
      </c>
      <c r="M24" s="8" t="s">
        <v>16</v>
      </c>
      <c r="N24" s="8" t="s">
        <v>16</v>
      </c>
      <c r="O24" s="8">
        <v>0.62443798401789574</v>
      </c>
      <c r="P24" s="8">
        <v>0.76524887818876097</v>
      </c>
      <c r="Q24" s="8">
        <v>2.66</v>
      </c>
      <c r="R24" s="8">
        <v>3.5543</v>
      </c>
      <c r="S24" s="8">
        <v>2.0362</v>
      </c>
      <c r="T24" s="8">
        <v>9.9000000000000008E-3</v>
      </c>
      <c r="U24" s="8">
        <v>0.69333170414600942</v>
      </c>
      <c r="V24" s="8">
        <v>0.90602119638127454</v>
      </c>
    </row>
    <row r="25" spans="1:22" x14ac:dyDescent="0.25">
      <c r="A25" s="18"/>
      <c r="B25" s="18"/>
      <c r="C25" s="19"/>
      <c r="D25" s="18"/>
      <c r="E25" t="s">
        <v>23</v>
      </c>
      <c r="F25" t="s">
        <v>26</v>
      </c>
      <c r="G25" s="8" t="s">
        <v>16</v>
      </c>
      <c r="H25" s="8" t="s">
        <v>16</v>
      </c>
      <c r="I25" s="8" t="s">
        <v>16</v>
      </c>
      <c r="J25" s="8" t="s">
        <v>16</v>
      </c>
      <c r="K25" s="8" t="s">
        <v>16</v>
      </c>
      <c r="L25" s="8" t="s">
        <v>16</v>
      </c>
      <c r="M25" s="8" t="s">
        <v>16</v>
      </c>
      <c r="N25" s="8" t="s">
        <v>16</v>
      </c>
      <c r="O25" s="8">
        <v>1.833691223691488</v>
      </c>
      <c r="P25" s="8">
        <v>0.32103113130244454</v>
      </c>
      <c r="Q25" s="8" t="s">
        <v>27</v>
      </c>
      <c r="R25" s="8">
        <v>11.837199999999999</v>
      </c>
      <c r="S25" s="8">
        <v>2.7006999999999999</v>
      </c>
      <c r="T25" s="8">
        <v>9.69E-2</v>
      </c>
      <c r="U25" s="8">
        <v>0.32103113130244454</v>
      </c>
      <c r="V25" s="8">
        <v>1</v>
      </c>
    </row>
    <row r="26" spans="1:22" x14ac:dyDescent="0.25">
      <c r="A26" s="18"/>
      <c r="B26" s="18"/>
      <c r="C26" s="19"/>
      <c r="D26" s="18"/>
      <c r="E26" t="s">
        <v>12</v>
      </c>
      <c r="F26" t="s">
        <v>21</v>
      </c>
      <c r="G26" s="8" t="s">
        <v>16</v>
      </c>
      <c r="H26" s="8" t="s">
        <v>16</v>
      </c>
      <c r="I26" s="8" t="s">
        <v>16</v>
      </c>
      <c r="J26" s="8" t="s">
        <v>16</v>
      </c>
      <c r="K26" s="8" t="s">
        <v>16</v>
      </c>
      <c r="L26" s="8" t="s">
        <v>16</v>
      </c>
      <c r="M26" s="8" t="s">
        <v>16</v>
      </c>
      <c r="N26" s="8" t="s">
        <v>16</v>
      </c>
      <c r="O26" s="8">
        <v>0.73236392090914992</v>
      </c>
      <c r="P26" s="8">
        <v>0.7246752177033271</v>
      </c>
      <c r="Q26" s="8">
        <v>2.66</v>
      </c>
      <c r="R26" s="8">
        <v>4.3387000000000002</v>
      </c>
      <c r="S26" s="8">
        <v>1.9905999999999999</v>
      </c>
      <c r="T26" s="8">
        <v>3.2399999999999998E-2</v>
      </c>
      <c r="U26" s="8">
        <v>0.63208885717414343</v>
      </c>
      <c r="V26" s="8">
        <v>0.87223744062531561</v>
      </c>
    </row>
    <row r="27" spans="1:22" x14ac:dyDescent="0.25">
      <c r="A27" s="18"/>
      <c r="B27" s="18">
        <v>1999</v>
      </c>
      <c r="C27" s="19" t="s">
        <v>28</v>
      </c>
      <c r="D27" s="18" t="s">
        <v>11</v>
      </c>
      <c r="E27" t="s">
        <v>12</v>
      </c>
      <c r="F27" t="s">
        <v>29</v>
      </c>
      <c r="G27" s="8" t="s">
        <v>16</v>
      </c>
      <c r="H27" s="8" t="s">
        <v>16</v>
      </c>
      <c r="I27" s="8" t="s">
        <v>16</v>
      </c>
      <c r="J27" s="8" t="s">
        <v>16</v>
      </c>
      <c r="K27" s="8" t="s">
        <v>16</v>
      </c>
      <c r="L27" s="8" t="s">
        <v>16</v>
      </c>
      <c r="M27" s="8" t="s">
        <v>16</v>
      </c>
      <c r="N27" s="8" t="s">
        <v>16</v>
      </c>
      <c r="O27" s="8">
        <v>0.48179643901142705</v>
      </c>
      <c r="P27" s="8">
        <v>0.81610822938495142</v>
      </c>
      <c r="Q27" s="8">
        <v>2.62</v>
      </c>
      <c r="R27" s="8" t="s">
        <v>16</v>
      </c>
      <c r="S27" s="8" t="s">
        <v>16</v>
      </c>
      <c r="T27" s="8" t="s">
        <v>16</v>
      </c>
      <c r="U27" s="8">
        <v>0.69654441077569618</v>
      </c>
      <c r="V27" s="8">
        <v>0.85204068684120493</v>
      </c>
    </row>
    <row r="28" spans="1:22" x14ac:dyDescent="0.25">
      <c r="A28" s="18"/>
      <c r="B28" s="18"/>
      <c r="C28" s="19"/>
      <c r="D28" s="18"/>
      <c r="E28" t="s">
        <v>12</v>
      </c>
      <c r="F28" t="s">
        <v>30</v>
      </c>
      <c r="G28" s="8" t="s">
        <v>16</v>
      </c>
      <c r="H28" s="8" t="s">
        <v>16</v>
      </c>
      <c r="I28" s="8" t="s">
        <v>16</v>
      </c>
      <c r="J28" s="8" t="s">
        <v>16</v>
      </c>
      <c r="K28" s="8" t="s">
        <v>16</v>
      </c>
      <c r="L28" s="8" t="s">
        <v>16</v>
      </c>
      <c r="M28" s="8" t="s">
        <v>16</v>
      </c>
      <c r="N28" s="8" t="s">
        <v>16</v>
      </c>
      <c r="O28" s="8">
        <v>0.62014960261804586</v>
      </c>
      <c r="P28" s="8">
        <v>0.7633016783900588</v>
      </c>
      <c r="Q28" s="8">
        <v>2.62</v>
      </c>
      <c r="R28" s="8" t="s">
        <v>16</v>
      </c>
      <c r="S28" s="8" t="s">
        <v>16</v>
      </c>
      <c r="T28" s="8" t="s">
        <v>16</v>
      </c>
      <c r="U28" s="8">
        <v>0.59533468018398317</v>
      </c>
      <c r="V28" s="8">
        <v>0.77811879420518781</v>
      </c>
    </row>
    <row r="29" spans="1:22" x14ac:dyDescent="0.25">
      <c r="A29" s="18"/>
      <c r="B29" s="18"/>
      <c r="C29" s="19"/>
      <c r="D29" s="18"/>
      <c r="E29" t="s">
        <v>12</v>
      </c>
      <c r="F29" t="s">
        <v>31</v>
      </c>
      <c r="G29" s="8" t="s">
        <v>16</v>
      </c>
      <c r="H29" s="8" t="s">
        <v>16</v>
      </c>
      <c r="I29" s="8" t="s">
        <v>16</v>
      </c>
      <c r="J29" s="8" t="s">
        <v>16</v>
      </c>
      <c r="K29" s="8" t="s">
        <v>16</v>
      </c>
      <c r="L29" s="8" t="s">
        <v>16</v>
      </c>
      <c r="M29" s="8" t="s">
        <v>16</v>
      </c>
      <c r="N29" s="8" t="s">
        <v>16</v>
      </c>
      <c r="O29" s="8">
        <v>0.59628582963262</v>
      </c>
      <c r="P29" s="8">
        <v>0.77240998868983968</v>
      </c>
      <c r="Q29" s="8">
        <v>2.62</v>
      </c>
      <c r="R29" s="8" t="s">
        <v>16</v>
      </c>
      <c r="S29" s="8" t="s">
        <v>16</v>
      </c>
      <c r="T29" s="8" t="s">
        <v>16</v>
      </c>
      <c r="U29" s="8">
        <v>0.6328063121912556</v>
      </c>
      <c r="V29" s="8">
        <v>0.81743753035905431</v>
      </c>
    </row>
    <row r="30" spans="1:22" x14ac:dyDescent="0.25">
      <c r="A30" s="18"/>
      <c r="B30" s="18"/>
      <c r="C30" s="19"/>
      <c r="D30" s="18"/>
      <c r="E30" t="s">
        <v>12</v>
      </c>
      <c r="F30" t="s">
        <v>32</v>
      </c>
      <c r="G30" s="8" t="s">
        <v>16</v>
      </c>
      <c r="H30" s="8" t="s">
        <v>16</v>
      </c>
      <c r="I30" s="8" t="s">
        <v>16</v>
      </c>
      <c r="J30" s="8" t="s">
        <v>16</v>
      </c>
      <c r="K30" s="8" t="s">
        <v>16</v>
      </c>
      <c r="L30" s="8" t="s">
        <v>16</v>
      </c>
      <c r="M30" s="8" t="s">
        <v>16</v>
      </c>
      <c r="N30" s="8" t="s">
        <v>16</v>
      </c>
      <c r="O30" s="8">
        <v>0.49069195644538105</v>
      </c>
      <c r="P30" s="8">
        <v>0.8127129937231371</v>
      </c>
      <c r="Q30" s="8">
        <v>2.62</v>
      </c>
      <c r="R30" s="8" t="s">
        <v>16</v>
      </c>
      <c r="S30" s="8" t="s">
        <v>16</v>
      </c>
      <c r="T30" s="8" t="s">
        <v>16</v>
      </c>
      <c r="U30" s="8">
        <v>0.68839019721510064</v>
      </c>
      <c r="V30" s="8">
        <v>0.84555125827485067</v>
      </c>
    </row>
    <row r="31" spans="1:22" x14ac:dyDescent="0.25">
      <c r="A31" s="18"/>
      <c r="B31" s="18"/>
      <c r="C31" s="19"/>
      <c r="D31" s="18"/>
      <c r="E31" t="s">
        <v>12</v>
      </c>
      <c r="F31" t="s">
        <v>33</v>
      </c>
      <c r="G31" s="8" t="s">
        <v>16</v>
      </c>
      <c r="H31" s="8" t="s">
        <v>16</v>
      </c>
      <c r="I31" s="8" t="s">
        <v>16</v>
      </c>
      <c r="J31" s="8" t="s">
        <v>16</v>
      </c>
      <c r="K31" s="8" t="s">
        <v>16</v>
      </c>
      <c r="L31" s="8" t="s">
        <v>16</v>
      </c>
      <c r="M31" s="8" t="s">
        <v>16</v>
      </c>
      <c r="N31" s="8" t="s">
        <v>16</v>
      </c>
      <c r="O31" s="8">
        <v>0.51339625960016411</v>
      </c>
      <c r="P31" s="8">
        <v>0.80404722916024274</v>
      </c>
      <c r="Q31" s="8">
        <v>2.62</v>
      </c>
      <c r="R31" s="8" t="s">
        <v>16</v>
      </c>
      <c r="S31" s="8" t="s">
        <v>16</v>
      </c>
      <c r="T31" s="8" t="s">
        <v>16</v>
      </c>
      <c r="U31" s="8">
        <v>0.64057948781842333</v>
      </c>
      <c r="V31" s="8">
        <v>0.79522565286313185</v>
      </c>
    </row>
    <row r="32" spans="1:22" x14ac:dyDescent="0.25">
      <c r="A32" s="18"/>
      <c r="B32" s="18"/>
      <c r="C32" s="19"/>
      <c r="D32" s="18"/>
      <c r="E32" t="s">
        <v>12</v>
      </c>
      <c r="F32" t="s">
        <v>34</v>
      </c>
      <c r="G32" s="8" t="s">
        <v>16</v>
      </c>
      <c r="H32" s="8" t="s">
        <v>16</v>
      </c>
      <c r="I32" s="8" t="s">
        <v>16</v>
      </c>
      <c r="J32" s="8" t="s">
        <v>16</v>
      </c>
      <c r="K32" s="8" t="s">
        <v>16</v>
      </c>
      <c r="L32" s="8" t="s">
        <v>16</v>
      </c>
      <c r="M32" s="8" t="s">
        <v>16</v>
      </c>
      <c r="N32" s="8" t="s">
        <v>16</v>
      </c>
      <c r="O32" s="8">
        <v>0.4057993978767232</v>
      </c>
      <c r="P32" s="8">
        <v>0.84511473363483847</v>
      </c>
      <c r="Q32" s="8">
        <v>2.62</v>
      </c>
      <c r="R32" s="8" t="s">
        <v>16</v>
      </c>
      <c r="S32" s="8" t="s">
        <v>16</v>
      </c>
      <c r="T32" s="8" t="s">
        <v>16</v>
      </c>
      <c r="U32" s="8">
        <v>0.70545155122543135</v>
      </c>
      <c r="V32" s="8">
        <v>0.83358320352488091</v>
      </c>
    </row>
    <row r="33" spans="1:22" x14ac:dyDescent="0.25">
      <c r="A33" s="18"/>
      <c r="B33" s="18"/>
      <c r="C33" s="19" t="s">
        <v>35</v>
      </c>
      <c r="D33" s="18" t="s">
        <v>14</v>
      </c>
      <c r="E33" t="s">
        <v>23</v>
      </c>
      <c r="F33" t="s">
        <v>36</v>
      </c>
      <c r="G33" s="8"/>
      <c r="H33" s="8"/>
      <c r="I33" s="8"/>
      <c r="J33" s="8"/>
      <c r="K33" s="8"/>
      <c r="L33" s="8"/>
      <c r="M33" s="8"/>
      <c r="N33" s="8"/>
      <c r="O33" s="8">
        <v>2.0925610210923407</v>
      </c>
      <c r="P33" s="8">
        <v>0.21332292440137568</v>
      </c>
      <c r="Q33" s="8">
        <v>2.66</v>
      </c>
      <c r="R33" s="8"/>
      <c r="S33" s="8"/>
      <c r="T33" s="8"/>
      <c r="U33" s="8">
        <v>0.19386073199943776</v>
      </c>
      <c r="V33" s="8">
        <f>U33/P33</f>
        <v>0.9087665216640336</v>
      </c>
    </row>
    <row r="34" spans="1:22" x14ac:dyDescent="0.25">
      <c r="A34" s="18"/>
      <c r="B34" s="18"/>
      <c r="C34" s="19"/>
      <c r="D34" s="18"/>
      <c r="E34" t="s">
        <v>23</v>
      </c>
      <c r="F34" t="s">
        <v>37</v>
      </c>
      <c r="G34" s="8"/>
      <c r="H34" s="8"/>
      <c r="I34" s="8"/>
      <c r="J34" s="8"/>
      <c r="K34" s="8"/>
      <c r="L34" s="8"/>
      <c r="M34" s="8"/>
      <c r="N34" s="8"/>
      <c r="O34" s="8">
        <v>2.3337243298734855</v>
      </c>
      <c r="P34" s="8">
        <v>0.12266002636335138</v>
      </c>
      <c r="Q34" s="8" t="s">
        <v>38</v>
      </c>
      <c r="R34" s="8"/>
      <c r="S34" s="8"/>
      <c r="T34" s="8"/>
      <c r="U34" s="8">
        <v>0.12025867598862312</v>
      </c>
      <c r="V34" s="8">
        <f>U34/P34</f>
        <v>0.98042271434367034</v>
      </c>
    </row>
    <row r="35" spans="1:22" x14ac:dyDescent="0.25">
      <c r="A35" s="18"/>
      <c r="B35" s="18"/>
      <c r="C35" s="19"/>
      <c r="D35" s="18"/>
      <c r="E35" t="s">
        <v>23</v>
      </c>
      <c r="F35" t="s">
        <v>39</v>
      </c>
      <c r="G35" s="8"/>
      <c r="H35" s="8"/>
      <c r="I35" s="8"/>
      <c r="J35" s="8"/>
      <c r="K35" s="8"/>
      <c r="L35" s="8"/>
      <c r="M35" s="8"/>
      <c r="N35" s="8"/>
      <c r="O35" s="8">
        <v>2.5349343673745426</v>
      </c>
      <c r="P35" s="8">
        <v>4.7017155122352494E-2</v>
      </c>
      <c r="Q35" s="8">
        <v>2.66</v>
      </c>
      <c r="R35" s="8"/>
      <c r="S35" s="8"/>
      <c r="T35" s="8"/>
      <c r="U35" s="8">
        <v>2.7150265697373777E-2</v>
      </c>
      <c r="V35" s="8">
        <f>U35/P35</f>
        <v>0.57745445522428529</v>
      </c>
    </row>
    <row r="36" spans="1:22" x14ac:dyDescent="0.25">
      <c r="A36" s="18" t="s">
        <v>40</v>
      </c>
      <c r="B36" s="6"/>
      <c r="C36" s="1"/>
      <c r="D36" s="6"/>
      <c r="E36" t="s">
        <v>41</v>
      </c>
      <c r="F36" t="s">
        <v>42</v>
      </c>
      <c r="G36" s="8"/>
      <c r="H36" s="8"/>
      <c r="I36" s="8"/>
      <c r="J36" s="8"/>
      <c r="K36" s="8"/>
      <c r="L36" s="8"/>
      <c r="M36" s="8"/>
      <c r="N36" s="8"/>
      <c r="O36" s="8"/>
      <c r="P36" s="8">
        <v>0.01</v>
      </c>
      <c r="Q36" s="8"/>
      <c r="R36" s="8"/>
      <c r="S36" s="8"/>
      <c r="T36" s="8"/>
      <c r="U36" s="8">
        <v>0.01</v>
      </c>
      <c r="V36" s="8">
        <v>1</v>
      </c>
    </row>
    <row r="37" spans="1:22" x14ac:dyDescent="0.25">
      <c r="A37" s="18"/>
      <c r="B37" s="6"/>
      <c r="C37" s="1"/>
      <c r="D37" s="6"/>
      <c r="E37" t="s">
        <v>41</v>
      </c>
      <c r="F37" t="s">
        <v>43</v>
      </c>
      <c r="G37" s="8"/>
      <c r="H37" s="8"/>
      <c r="I37" s="8"/>
      <c r="J37" s="8"/>
      <c r="K37" s="8"/>
      <c r="L37" s="8"/>
      <c r="M37" s="8"/>
      <c r="N37" s="8"/>
      <c r="O37" s="8"/>
      <c r="P37" s="8">
        <v>0.3</v>
      </c>
      <c r="Q37" s="8"/>
      <c r="R37" s="8"/>
      <c r="S37" s="8"/>
      <c r="T37" s="8"/>
      <c r="U37" s="8">
        <v>0.28999999999999998</v>
      </c>
      <c r="V37" s="8">
        <v>0.96666666666666667</v>
      </c>
    </row>
    <row r="38" spans="1:22" x14ac:dyDescent="0.25">
      <c r="A38" s="18"/>
      <c r="B38" s="6"/>
      <c r="C38" s="1"/>
      <c r="D38" s="1"/>
      <c r="E38" t="s">
        <v>44</v>
      </c>
      <c r="F38" t="s">
        <v>45</v>
      </c>
      <c r="G38" s="8"/>
      <c r="H38" s="8"/>
      <c r="I38" s="8"/>
      <c r="J38" s="8"/>
      <c r="K38" s="8"/>
      <c r="L38" s="8"/>
      <c r="M38" s="8"/>
      <c r="N38" s="8"/>
      <c r="O38" s="8"/>
      <c r="P38" s="8">
        <v>0.56000000000000005</v>
      </c>
      <c r="Q38" s="8"/>
      <c r="R38" s="8"/>
      <c r="S38" s="8"/>
      <c r="T38" s="8"/>
      <c r="U38" s="8">
        <v>0.44000000000000006</v>
      </c>
      <c r="V38" s="8">
        <v>0.7857142857142857</v>
      </c>
    </row>
    <row r="39" spans="1:22" x14ac:dyDescent="0.25">
      <c r="A39" s="18"/>
      <c r="B39" s="6"/>
      <c r="C39" s="1"/>
      <c r="D39" s="1"/>
      <c r="E39" t="s">
        <v>44</v>
      </c>
      <c r="F39" t="s">
        <v>46</v>
      </c>
      <c r="G39" s="8"/>
      <c r="H39" s="8"/>
      <c r="I39" s="8"/>
      <c r="J39" s="8"/>
      <c r="K39" s="8"/>
      <c r="L39" s="8"/>
      <c r="M39" s="8"/>
      <c r="N39" s="8"/>
      <c r="O39" s="8"/>
      <c r="P39" s="8">
        <v>0.47</v>
      </c>
      <c r="Q39" s="8"/>
      <c r="R39" s="8"/>
      <c r="S39" s="8"/>
      <c r="T39" s="8"/>
      <c r="U39" s="8">
        <v>0.35</v>
      </c>
      <c r="V39" s="8">
        <v>0.74468085106382975</v>
      </c>
    </row>
    <row r="40" spans="1:22" x14ac:dyDescent="0.25">
      <c r="A40" s="18"/>
      <c r="B40" s="6"/>
      <c r="C40" s="1"/>
      <c r="D40" s="1"/>
      <c r="E40" t="s">
        <v>44</v>
      </c>
      <c r="F40" t="s">
        <v>47</v>
      </c>
      <c r="G40" s="8"/>
      <c r="H40" s="8"/>
      <c r="I40" s="8"/>
      <c r="J40" s="8"/>
      <c r="K40" s="8"/>
      <c r="L40" s="8"/>
      <c r="M40" s="8"/>
      <c r="N40" s="8"/>
      <c r="O40" s="8"/>
      <c r="P40" s="8">
        <v>0.56999999999999995</v>
      </c>
      <c r="Q40" s="8"/>
      <c r="R40" s="8"/>
      <c r="S40" s="8"/>
      <c r="T40" s="8"/>
      <c r="U40" s="8">
        <v>0.45999999999999991</v>
      </c>
      <c r="V40" s="8">
        <v>0.80701754385964908</v>
      </c>
    </row>
    <row r="41" spans="1:22" x14ac:dyDescent="0.25">
      <c r="A41" s="18"/>
      <c r="B41" s="6"/>
      <c r="C41" s="1"/>
      <c r="D41" s="1"/>
      <c r="E41" t="s">
        <v>44</v>
      </c>
      <c r="F41" t="s">
        <v>48</v>
      </c>
      <c r="G41" s="8"/>
      <c r="H41" s="8"/>
      <c r="I41" s="8"/>
      <c r="J41" s="8"/>
      <c r="K41" s="8"/>
      <c r="L41" s="8"/>
      <c r="M41" s="8"/>
      <c r="N41" s="8"/>
      <c r="O41" s="8"/>
      <c r="P41" s="8">
        <v>0.64</v>
      </c>
      <c r="Q41" s="8"/>
      <c r="R41" s="8"/>
      <c r="S41" s="8"/>
      <c r="T41" s="8"/>
      <c r="U41" s="8">
        <v>0.57000000000000006</v>
      </c>
      <c r="V41" s="8">
        <v>0.890625</v>
      </c>
    </row>
    <row r="42" spans="1:22" x14ac:dyDescent="0.25">
      <c r="A42" s="18"/>
      <c r="B42" s="6"/>
      <c r="C42" s="1"/>
      <c r="D42" s="1"/>
      <c r="E42" t="s">
        <v>44</v>
      </c>
      <c r="F42" t="s">
        <v>49</v>
      </c>
      <c r="G42" s="8"/>
      <c r="H42" s="8"/>
      <c r="I42" s="8"/>
      <c r="J42" s="8"/>
      <c r="K42" s="8"/>
      <c r="L42" s="8"/>
      <c r="M42" s="8"/>
      <c r="N42" s="8"/>
      <c r="O42" s="8"/>
      <c r="P42" s="8">
        <v>0.55000000000000004</v>
      </c>
      <c r="Q42" s="8"/>
      <c r="R42" s="8"/>
      <c r="S42" s="8"/>
      <c r="T42" s="8"/>
      <c r="U42" s="8">
        <v>0.47000000000000003</v>
      </c>
      <c r="V42" s="8">
        <v>0.8545454545454545</v>
      </c>
    </row>
    <row r="43" spans="1:22" x14ac:dyDescent="0.25">
      <c r="A43" s="18"/>
      <c r="B43" s="1"/>
      <c r="C43" s="1"/>
      <c r="D43" s="1"/>
      <c r="E43" t="s">
        <v>44</v>
      </c>
      <c r="F43" t="s">
        <v>50</v>
      </c>
      <c r="G43" s="8"/>
      <c r="H43" s="8"/>
      <c r="I43" s="8"/>
      <c r="J43" s="8"/>
      <c r="K43" s="8"/>
      <c r="L43" s="8"/>
      <c r="M43" s="8"/>
      <c r="N43" s="8"/>
      <c r="O43" s="8"/>
      <c r="P43" s="8">
        <v>0.71</v>
      </c>
      <c r="Q43" s="8"/>
      <c r="R43" s="8"/>
      <c r="S43" s="8"/>
      <c r="T43" s="8"/>
      <c r="U43" s="8">
        <v>0.63</v>
      </c>
      <c r="V43" s="8">
        <v>0.88732394366197187</v>
      </c>
    </row>
    <row r="44" spans="1:22" x14ac:dyDescent="0.25">
      <c r="A44" s="18"/>
      <c r="B44" s="1"/>
      <c r="C44" s="1"/>
      <c r="D44" s="1"/>
      <c r="E44" t="s">
        <v>44</v>
      </c>
      <c r="F44" t="s">
        <v>51</v>
      </c>
      <c r="G44" s="8"/>
      <c r="H44" s="8"/>
      <c r="I44" s="8"/>
      <c r="J44" s="8"/>
      <c r="K44" s="8"/>
      <c r="L44" s="8"/>
      <c r="M44" s="8"/>
      <c r="N44" s="8"/>
      <c r="O44" s="8"/>
      <c r="P44" s="8">
        <v>0.62</v>
      </c>
      <c r="Q44" s="8"/>
      <c r="R44" s="8"/>
      <c r="S44" s="8"/>
      <c r="T44" s="8"/>
      <c r="U44" s="8">
        <v>0.53</v>
      </c>
      <c r="V44" s="8">
        <v>0.85483870967741937</v>
      </c>
    </row>
    <row r="45" spans="1:22" x14ac:dyDescent="0.25">
      <c r="A45" s="18"/>
      <c r="B45" s="1"/>
      <c r="C45" s="1"/>
      <c r="D45" s="1"/>
      <c r="E45" t="s">
        <v>44</v>
      </c>
      <c r="F45" t="s">
        <v>52</v>
      </c>
      <c r="G45" s="8"/>
      <c r="H45" s="8"/>
      <c r="I45" s="8"/>
      <c r="J45" s="8"/>
      <c r="K45" s="8"/>
      <c r="L45" s="8"/>
      <c r="M45" s="8"/>
      <c r="N45" s="8"/>
      <c r="O45" s="8"/>
      <c r="P45" s="8">
        <v>0.71</v>
      </c>
      <c r="Q45" s="8"/>
      <c r="R45" s="8"/>
      <c r="S45" s="8"/>
      <c r="T45" s="8"/>
      <c r="U45" s="8">
        <v>0.63</v>
      </c>
      <c r="V45" s="8">
        <v>0.88732394366197187</v>
      </c>
    </row>
    <row r="46" spans="1:22" x14ac:dyDescent="0.25">
      <c r="A46" s="18"/>
      <c r="B46" s="1"/>
      <c r="C46" s="1"/>
      <c r="D46" s="1"/>
      <c r="E46" t="s">
        <v>44</v>
      </c>
      <c r="F46" t="s">
        <v>53</v>
      </c>
      <c r="G46" s="8"/>
      <c r="H46" s="8"/>
      <c r="I46" s="8"/>
      <c r="J46" s="8"/>
      <c r="K46" s="8"/>
      <c r="L46" s="8"/>
      <c r="M46" s="8"/>
      <c r="N46" s="8"/>
      <c r="O46" s="8"/>
      <c r="P46" s="8">
        <v>0.71</v>
      </c>
      <c r="Q46" s="8"/>
      <c r="R46" s="8"/>
      <c r="S46" s="8"/>
      <c r="T46" s="8"/>
      <c r="U46" s="8">
        <v>0.61999999999999988</v>
      </c>
      <c r="V46" s="8">
        <v>0.87323943661971826</v>
      </c>
    </row>
    <row r="47" spans="1:22" x14ac:dyDescent="0.25">
      <c r="A47" s="18"/>
      <c r="B47" s="1"/>
      <c r="C47" s="1"/>
      <c r="D47" s="1"/>
      <c r="E47" t="s">
        <v>19</v>
      </c>
      <c r="F47" t="s">
        <v>54</v>
      </c>
      <c r="G47" s="8"/>
      <c r="H47" s="8"/>
      <c r="I47" s="8"/>
      <c r="J47" s="8"/>
      <c r="K47" s="8"/>
      <c r="L47" s="8"/>
      <c r="M47" s="8"/>
      <c r="N47" s="8"/>
      <c r="O47" s="8"/>
      <c r="P47" s="8">
        <v>0.4</v>
      </c>
      <c r="Q47" s="8"/>
      <c r="R47" s="8"/>
      <c r="S47" s="8"/>
      <c r="T47" s="8"/>
      <c r="U47" s="8">
        <v>0.35000000000000003</v>
      </c>
      <c r="V47" s="8">
        <v>0.875</v>
      </c>
    </row>
    <row r="48" spans="1:22" x14ac:dyDescent="0.25">
      <c r="A48" s="18"/>
      <c r="B48" s="1"/>
      <c r="C48" s="1"/>
      <c r="D48" s="1"/>
      <c r="E48" t="s">
        <v>19</v>
      </c>
      <c r="F48" t="s">
        <v>55</v>
      </c>
      <c r="G48" s="8"/>
      <c r="H48" s="8"/>
      <c r="I48" s="8"/>
      <c r="J48" s="8"/>
      <c r="K48" s="8"/>
      <c r="L48" s="8"/>
      <c r="M48" s="8"/>
      <c r="N48" s="8"/>
      <c r="O48" s="8"/>
      <c r="P48" s="8">
        <v>0.32</v>
      </c>
      <c r="Q48" s="8"/>
      <c r="R48" s="8"/>
      <c r="S48" s="8"/>
      <c r="T48" s="8"/>
      <c r="U48" s="8">
        <v>0.3</v>
      </c>
      <c r="V48" s="8">
        <v>0.9375</v>
      </c>
    </row>
    <row r="50" spans="1:1" x14ac:dyDescent="0.25">
      <c r="A50" t="s">
        <v>118</v>
      </c>
    </row>
    <row r="51" spans="1:1" x14ac:dyDescent="0.25">
      <c r="A51" t="s">
        <v>119</v>
      </c>
    </row>
  </sheetData>
  <mergeCells count="16">
    <mergeCell ref="A36:A48"/>
    <mergeCell ref="A2:A35"/>
    <mergeCell ref="B2:B3"/>
    <mergeCell ref="D2:D8"/>
    <mergeCell ref="B4:B6"/>
    <mergeCell ref="B7:B26"/>
    <mergeCell ref="C7:C13"/>
    <mergeCell ref="D9:D13"/>
    <mergeCell ref="C14:C26"/>
    <mergeCell ref="D14:D21"/>
    <mergeCell ref="D22:D26"/>
    <mergeCell ref="B27:B35"/>
    <mergeCell ref="C27:C32"/>
    <mergeCell ref="D27:D32"/>
    <mergeCell ref="C33:C35"/>
    <mergeCell ref="D33:D3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4CCE6-3FD2-4917-ACC6-8C8FDE96D1A0}">
  <dimension ref="A1:E5"/>
  <sheetViews>
    <sheetView tabSelected="1" workbookViewId="0">
      <selection activeCell="C2" sqref="C2"/>
    </sheetView>
  </sheetViews>
  <sheetFormatPr defaultRowHeight="15" x14ac:dyDescent="0.25"/>
  <cols>
    <col min="1" max="1" width="13.7109375" bestFit="1" customWidth="1"/>
    <col min="3" max="3" width="26" bestFit="1" customWidth="1"/>
    <col min="4" max="4" width="26.28515625" bestFit="1" customWidth="1"/>
  </cols>
  <sheetData>
    <row r="1" spans="1:5" x14ac:dyDescent="0.25">
      <c r="A1" s="7" t="s">
        <v>56</v>
      </c>
      <c r="B1" s="7" t="s">
        <v>6</v>
      </c>
      <c r="C1" s="7" t="s">
        <v>120</v>
      </c>
      <c r="D1" s="7" t="s">
        <v>114</v>
      </c>
      <c r="E1" s="7"/>
    </row>
    <row r="2" spans="1:5" x14ac:dyDescent="0.25">
      <c r="A2" t="s">
        <v>57</v>
      </c>
      <c r="B2" s="8">
        <v>77.804000000000002</v>
      </c>
      <c r="C2" s="8">
        <v>29.0884</v>
      </c>
      <c r="D2" s="8">
        <v>2.6747000000000001</v>
      </c>
      <c r="E2" s="9"/>
    </row>
    <row r="3" spans="1:5" x14ac:dyDescent="0.25">
      <c r="A3" t="s">
        <v>58</v>
      </c>
      <c r="B3" s="8">
        <v>58.139600000000002</v>
      </c>
      <c r="C3" s="8">
        <v>22.0017</v>
      </c>
      <c r="D3" s="8">
        <v>2.6425000000000001</v>
      </c>
      <c r="E3" s="8"/>
    </row>
    <row r="4" spans="1:5" x14ac:dyDescent="0.25">
      <c r="A4" t="s">
        <v>59</v>
      </c>
      <c r="B4" s="8">
        <v>8.8033999999999999</v>
      </c>
      <c r="C4" s="8">
        <v>3.3182</v>
      </c>
      <c r="D4" s="8">
        <f>B4/C4</f>
        <v>2.6530649147127958</v>
      </c>
      <c r="E4" s="8"/>
    </row>
    <row r="5" spans="1:5" x14ac:dyDescent="0.25">
      <c r="A5" t="s">
        <v>60</v>
      </c>
      <c r="B5" s="8">
        <v>3.9901</v>
      </c>
      <c r="C5" s="8">
        <v>1.5241</v>
      </c>
      <c r="D5" s="8">
        <f>B5/C5</f>
        <v>2.6180040679745424</v>
      </c>
      <c r="E5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771E2-80FD-402D-84DA-5E59661B2EB9}">
  <dimension ref="A1:O22"/>
  <sheetViews>
    <sheetView zoomScale="70" zoomScaleNormal="70" workbookViewId="0">
      <selection activeCell="G23" sqref="G3:G23"/>
    </sheetView>
  </sheetViews>
  <sheetFormatPr defaultRowHeight="15" x14ac:dyDescent="0.25"/>
  <cols>
    <col min="3" max="3" width="14.7109375" bestFit="1" customWidth="1"/>
    <col min="4" max="4" width="17.7109375" bestFit="1" customWidth="1"/>
    <col min="5" max="5" width="14.5703125" bestFit="1" customWidth="1"/>
    <col min="6" max="6" width="21.7109375" bestFit="1" customWidth="1"/>
    <col min="7" max="7" width="28.42578125" bestFit="1" customWidth="1"/>
    <col min="8" max="8" width="29.7109375" bestFit="1" customWidth="1"/>
    <col min="9" max="9" width="10.7109375" bestFit="1" customWidth="1"/>
    <col min="10" max="10" width="15.5703125" bestFit="1" customWidth="1"/>
    <col min="11" max="11" width="22" bestFit="1" customWidth="1"/>
    <col min="12" max="12" width="20.85546875" bestFit="1" customWidth="1"/>
    <col min="13" max="13" width="14.28515625" bestFit="1" customWidth="1"/>
    <col min="15" max="15" width="10.140625" bestFit="1" customWidth="1"/>
  </cols>
  <sheetData>
    <row r="1" spans="1:15" ht="24.75" customHeight="1" x14ac:dyDescent="0.25">
      <c r="A1" s="11" t="s">
        <v>61</v>
      </c>
      <c r="B1" s="11" t="s">
        <v>115</v>
      </c>
      <c r="C1" s="12" t="s">
        <v>62</v>
      </c>
      <c r="D1" s="12" t="s">
        <v>63</v>
      </c>
      <c r="E1" s="13" t="s">
        <v>64</v>
      </c>
      <c r="F1" s="12" t="s">
        <v>65</v>
      </c>
      <c r="G1" s="12" t="s">
        <v>75</v>
      </c>
      <c r="H1" s="14" t="s">
        <v>66</v>
      </c>
      <c r="I1" s="14" t="s">
        <v>67</v>
      </c>
      <c r="J1" s="14" t="s">
        <v>74</v>
      </c>
      <c r="K1" s="12" t="s">
        <v>7</v>
      </c>
      <c r="L1" s="15" t="s">
        <v>68</v>
      </c>
      <c r="M1" s="15" t="s">
        <v>69</v>
      </c>
      <c r="N1" s="7"/>
      <c r="O1" s="7"/>
    </row>
    <row r="3" spans="1:15" ht="15.75" x14ac:dyDescent="0.25">
      <c r="A3" s="4" t="s">
        <v>70</v>
      </c>
      <c r="B3" s="4">
        <v>2</v>
      </c>
      <c r="C3" s="5">
        <v>30.44</v>
      </c>
      <c r="D3" s="5">
        <v>19.829999999999998</v>
      </c>
      <c r="E3" s="5">
        <v>6.4240000000000004</v>
      </c>
      <c r="F3" s="5">
        <f>PI()*((D3/20)^2)*(C3/10)</f>
        <v>9.4011278282200763</v>
      </c>
      <c r="G3" s="5">
        <f>(E3/F3)*1000</f>
        <v>683.32226913419834</v>
      </c>
      <c r="H3" s="5">
        <v>2.9838</v>
      </c>
      <c r="I3" s="5">
        <v>5.4999999999999997E-3</v>
      </c>
      <c r="J3" s="5">
        <f>1-(G3/2670)</f>
        <v>0.74407405650404557</v>
      </c>
      <c r="K3" s="5">
        <f>1-(H3/F3)</f>
        <v>0.68261254877916855</v>
      </c>
      <c r="L3" s="10">
        <v>3.6999999999999999E-13</v>
      </c>
      <c r="M3" s="4" t="s">
        <v>71</v>
      </c>
      <c r="O3" s="10"/>
    </row>
    <row r="4" spans="1:15" ht="15.75" x14ac:dyDescent="0.25">
      <c r="A4" s="4" t="s">
        <v>70</v>
      </c>
      <c r="B4" s="4">
        <v>3</v>
      </c>
      <c r="C4" s="5">
        <v>38.119999999999997</v>
      </c>
      <c r="D4" s="5">
        <v>19.87</v>
      </c>
      <c r="E4" s="5">
        <v>8.1440000000000001</v>
      </c>
      <c r="F4" s="5">
        <f>PI()*((D4/20)^2)*(C4/10)</f>
        <v>11.820572405431005</v>
      </c>
      <c r="G4" s="5">
        <f>(E4/F4)*1000</f>
        <v>688.96832747779717</v>
      </c>
      <c r="H4" s="5">
        <v>3.7549999999999999</v>
      </c>
      <c r="I4" s="5">
        <v>1.04E-2</v>
      </c>
      <c r="J4" s="5">
        <f>1-(G4/2670)</f>
        <v>0.74195942791093739</v>
      </c>
      <c r="K4" s="5">
        <f>1-(H4/F4)</f>
        <v>0.68233348849716013</v>
      </c>
      <c r="L4" s="10">
        <v>3.19E-13</v>
      </c>
      <c r="M4" s="4" t="s">
        <v>71</v>
      </c>
      <c r="O4" s="10"/>
    </row>
    <row r="5" spans="1:15" x14ac:dyDescent="0.25">
      <c r="C5" s="8"/>
      <c r="D5" s="8"/>
      <c r="E5" s="8"/>
      <c r="F5" s="8"/>
      <c r="G5" s="8"/>
      <c r="H5" s="8"/>
      <c r="I5" s="8"/>
      <c r="J5" s="8"/>
      <c r="K5" s="8"/>
    </row>
    <row r="6" spans="1:15" x14ac:dyDescent="0.25">
      <c r="C6" s="8"/>
      <c r="D6" s="8"/>
      <c r="E6" s="8"/>
      <c r="F6" s="8"/>
      <c r="G6" s="8"/>
      <c r="H6" s="8"/>
      <c r="I6" s="8"/>
      <c r="J6" s="8"/>
      <c r="K6" s="8"/>
    </row>
    <row r="7" spans="1:15" ht="15.75" x14ac:dyDescent="0.25">
      <c r="A7" s="4" t="s">
        <v>70</v>
      </c>
      <c r="B7" s="4">
        <v>7</v>
      </c>
      <c r="C7" s="5">
        <v>42.96</v>
      </c>
      <c r="D7" s="5">
        <v>19.87</v>
      </c>
      <c r="E7" s="5">
        <v>9.1959999999999997</v>
      </c>
      <c r="F7" s="5">
        <f t="shared" ref="F7:F12" si="0">PI()*((D7/20)^2)*(C7/10)</f>
        <v>13.321400591220252</v>
      </c>
      <c r="G7" s="5">
        <f t="shared" ref="G7:G12" si="1">(E7/F7)*1000</f>
        <v>690.3178038246831</v>
      </c>
      <c r="H7" s="5">
        <v>4.2275</v>
      </c>
      <c r="I7" s="5">
        <v>1.2699999999999999E-2</v>
      </c>
      <c r="J7" s="5">
        <f t="shared" ref="J7:J12" si="2">1-(G7/2670)</f>
        <v>0.74145400605817113</v>
      </c>
      <c r="K7" s="5">
        <f t="shared" ref="K7:K12" si="3">1-(H7/F7)</f>
        <v>0.68265348894423139</v>
      </c>
      <c r="L7" s="10">
        <v>2.4300000000000002E-13</v>
      </c>
      <c r="M7" s="4" t="s">
        <v>71</v>
      </c>
      <c r="O7" s="10"/>
    </row>
    <row r="8" spans="1:15" ht="15.75" x14ac:dyDescent="0.25">
      <c r="A8" s="4" t="s">
        <v>70</v>
      </c>
      <c r="B8" s="4">
        <v>5</v>
      </c>
      <c r="C8" s="5">
        <v>37.880000000000003</v>
      </c>
      <c r="D8" s="5">
        <v>19.79</v>
      </c>
      <c r="E8" s="5">
        <v>8.0009999999999994</v>
      </c>
      <c r="F8" s="5">
        <f t="shared" si="0"/>
        <v>11.651757573305515</v>
      </c>
      <c r="G8" s="5">
        <f t="shared" si="1"/>
        <v>686.67752050819377</v>
      </c>
      <c r="H8" s="5">
        <v>4.2396000000000003</v>
      </c>
      <c r="I8" s="5">
        <v>6.7999999999999996E-3</v>
      </c>
      <c r="J8" s="5">
        <f t="shared" si="2"/>
        <v>0.74281740804936569</v>
      </c>
      <c r="K8" s="5">
        <f t="shared" si="3"/>
        <v>0.63614073041538077</v>
      </c>
      <c r="L8" s="10">
        <v>4.97E-13</v>
      </c>
      <c r="M8" s="4" t="s">
        <v>71</v>
      </c>
      <c r="O8" s="10"/>
    </row>
    <row r="9" spans="1:15" ht="15.75" x14ac:dyDescent="0.25">
      <c r="A9" s="4" t="s">
        <v>72</v>
      </c>
      <c r="B9" s="4">
        <v>1</v>
      </c>
      <c r="C9" s="5">
        <v>29.29</v>
      </c>
      <c r="D9" s="5">
        <v>19.89</v>
      </c>
      <c r="E9" s="5">
        <v>5.7130000000000001</v>
      </c>
      <c r="F9" s="5">
        <f t="shared" si="0"/>
        <v>9.1007842608361873</v>
      </c>
      <c r="G9" s="5">
        <f t="shared" si="1"/>
        <v>627.74809689589165</v>
      </c>
      <c r="H9" s="5">
        <v>2.8395000000000001</v>
      </c>
      <c r="I9" s="5">
        <v>7.4999999999999997E-3</v>
      </c>
      <c r="J9" s="5">
        <f t="shared" si="2"/>
        <v>0.76488835322251247</v>
      </c>
      <c r="K9" s="5">
        <f t="shared" si="3"/>
        <v>0.68799392243376789</v>
      </c>
      <c r="L9" s="10">
        <v>1.24E-13</v>
      </c>
      <c r="M9" s="4" t="s">
        <v>71</v>
      </c>
      <c r="O9" s="10"/>
    </row>
    <row r="10" spans="1:15" ht="15.75" x14ac:dyDescent="0.25">
      <c r="A10" s="4" t="s">
        <v>72</v>
      </c>
      <c r="B10" s="4">
        <v>4</v>
      </c>
      <c r="C10" s="5">
        <v>33.74</v>
      </c>
      <c r="D10" s="5">
        <v>19.829999999999998</v>
      </c>
      <c r="E10" s="5">
        <v>6.8920000000000003</v>
      </c>
      <c r="F10" s="5">
        <f t="shared" si="0"/>
        <v>10.420303972540912</v>
      </c>
      <c r="G10" s="5">
        <f t="shared" si="1"/>
        <v>661.4010510788811</v>
      </c>
      <c r="H10" s="5">
        <v>3.5903</v>
      </c>
      <c r="I10" s="5">
        <v>1.0699999999999999E-2</v>
      </c>
      <c r="J10" s="5">
        <f t="shared" si="2"/>
        <v>0.75228425053225423</v>
      </c>
      <c r="K10" s="5">
        <f t="shared" si="3"/>
        <v>0.6554515099117082</v>
      </c>
      <c r="L10" s="10">
        <v>2.7799999999999999E-14</v>
      </c>
      <c r="M10" s="4" t="s">
        <v>71</v>
      </c>
      <c r="O10" s="10"/>
    </row>
    <row r="11" spans="1:15" ht="15.75" x14ac:dyDescent="0.25">
      <c r="A11" s="4" t="s">
        <v>72</v>
      </c>
      <c r="B11" s="4">
        <v>5</v>
      </c>
      <c r="C11" s="5">
        <v>34.979999999999997</v>
      </c>
      <c r="D11" s="5">
        <v>19.73</v>
      </c>
      <c r="E11" s="5">
        <v>8.01</v>
      </c>
      <c r="F11" s="5">
        <f t="shared" si="0"/>
        <v>10.694583040799541</v>
      </c>
      <c r="G11" s="5">
        <f t="shared" si="1"/>
        <v>748.97730649638879</v>
      </c>
      <c r="H11" s="5">
        <v>4.1017000000000001</v>
      </c>
      <c r="I11" s="5">
        <v>8.6999999999999994E-3</v>
      </c>
      <c r="J11" s="5">
        <f t="shared" si="2"/>
        <v>0.7194841548702664</v>
      </c>
      <c r="K11" s="5">
        <f t="shared" si="3"/>
        <v>0.61646938601045709</v>
      </c>
      <c r="L11" s="10">
        <v>8.46E-14</v>
      </c>
      <c r="M11" s="4" t="s">
        <v>71</v>
      </c>
      <c r="O11" s="10"/>
    </row>
    <row r="12" spans="1:15" ht="15.75" x14ac:dyDescent="0.25">
      <c r="A12" s="4" t="s">
        <v>72</v>
      </c>
      <c r="B12" s="4">
        <v>7</v>
      </c>
      <c r="C12" s="5">
        <v>35.28</v>
      </c>
      <c r="D12" s="5">
        <v>19.84</v>
      </c>
      <c r="E12" s="5">
        <v>6.7720000000000002</v>
      </c>
      <c r="F12" s="5">
        <f t="shared" si="0"/>
        <v>10.906911606243392</v>
      </c>
      <c r="G12" s="5">
        <f t="shared" si="1"/>
        <v>620.89070164679208</v>
      </c>
      <c r="H12" s="5">
        <v>3.3643999999999998</v>
      </c>
      <c r="I12" s="5">
        <v>5.1999999999999998E-3</v>
      </c>
      <c r="J12" s="5">
        <f t="shared" si="2"/>
        <v>0.7674566660498906</v>
      </c>
      <c r="K12" s="5">
        <f t="shared" si="3"/>
        <v>0.6915350447991041</v>
      </c>
      <c r="L12" s="10">
        <v>9.7200000000000005E-14</v>
      </c>
      <c r="M12" s="4" t="s">
        <v>71</v>
      </c>
      <c r="O12" s="10"/>
    </row>
    <row r="13" spans="1:15" x14ac:dyDescent="0.25">
      <c r="C13" s="8"/>
      <c r="D13" s="8"/>
      <c r="E13" s="8"/>
      <c r="F13" s="8"/>
      <c r="G13" s="8"/>
      <c r="H13" s="8"/>
      <c r="I13" s="8"/>
      <c r="J13" s="8"/>
      <c r="K13" s="8"/>
    </row>
    <row r="14" spans="1:15" ht="15.75" x14ac:dyDescent="0.25">
      <c r="A14" s="4" t="s">
        <v>72</v>
      </c>
      <c r="B14" s="4">
        <v>10</v>
      </c>
      <c r="C14" s="5">
        <v>41.4</v>
      </c>
      <c r="D14" s="5">
        <v>19.940000000000001</v>
      </c>
      <c r="E14" s="5">
        <v>24.128</v>
      </c>
      <c r="F14" s="5">
        <f>PI()*((D14/20)^2)*(C14/10)</f>
        <v>12.928273480088848</v>
      </c>
      <c r="G14" s="5">
        <f>(E14/F14)*1000</f>
        <v>1866.2971538434831</v>
      </c>
      <c r="H14" s="5">
        <v>9.0784000000000002</v>
      </c>
      <c r="I14" s="5">
        <v>7.4999999999999997E-3</v>
      </c>
      <c r="J14" s="5">
        <f>1-(G14/2670)</f>
        <v>0.3010123019312797</v>
      </c>
      <c r="K14" s="5">
        <f>1-(H14/F14)</f>
        <v>0.2977871319026576</v>
      </c>
      <c r="L14" s="10">
        <v>1.7800000000000001E-12</v>
      </c>
      <c r="M14" s="4" t="s">
        <v>71</v>
      </c>
      <c r="O14" s="10"/>
    </row>
    <row r="15" spans="1:15" ht="15.75" x14ac:dyDescent="0.25">
      <c r="C15" s="8"/>
      <c r="D15" s="8"/>
      <c r="E15" s="8"/>
      <c r="F15" s="5"/>
      <c r="G15" s="5"/>
      <c r="H15" s="8"/>
      <c r="I15" s="8"/>
      <c r="J15" s="8"/>
      <c r="K15" s="5"/>
      <c r="L15" s="10"/>
      <c r="O15" s="10"/>
    </row>
    <row r="16" spans="1:15" ht="15.75" x14ac:dyDescent="0.25">
      <c r="A16" s="4" t="s">
        <v>36</v>
      </c>
      <c r="C16" s="5">
        <v>24.59</v>
      </c>
      <c r="D16" s="5">
        <v>9.94</v>
      </c>
      <c r="E16" s="5">
        <v>3.9929999999999999</v>
      </c>
      <c r="F16" s="5">
        <f>PI()*((D16/20)^2)*(C16/10)</f>
        <v>1.9081880813758101</v>
      </c>
      <c r="G16" s="5">
        <f>(E16/F16)*1000</f>
        <v>2092.5610210923405</v>
      </c>
      <c r="H16" s="5">
        <v>1.5486</v>
      </c>
      <c r="I16" s="5">
        <v>2.7000000000000001E-3</v>
      </c>
      <c r="J16" s="5">
        <f>1-(G16/2670)</f>
        <v>0.21626928048976013</v>
      </c>
      <c r="K16" s="5">
        <f>1-(H16/F16)</f>
        <v>0.18844477904743329</v>
      </c>
      <c r="L16" s="10">
        <v>5.7899999999999998E-15</v>
      </c>
      <c r="M16" s="4" t="s">
        <v>71</v>
      </c>
      <c r="O16" s="10"/>
    </row>
    <row r="17" spans="1:15" ht="15.75" x14ac:dyDescent="0.25">
      <c r="A17" s="4" t="s">
        <v>37</v>
      </c>
      <c r="C17" s="5">
        <v>24.55</v>
      </c>
      <c r="D17" s="5">
        <v>9.93</v>
      </c>
      <c r="E17" s="5">
        <v>4.4370000000000003</v>
      </c>
      <c r="F17" s="5">
        <f>PI()*((D17/20)^2)*(C17/10)</f>
        <v>1.901252835736831</v>
      </c>
      <c r="G17" s="5">
        <f>(E17/F17)*1000</f>
        <v>2333.7243298734857</v>
      </c>
      <c r="H17" s="5">
        <v>1.6850000000000001</v>
      </c>
      <c r="I17" s="5">
        <v>4.5999999999999999E-3</v>
      </c>
      <c r="J17" s="5">
        <f>1-(G17/2670)</f>
        <v>0.12594594386760838</v>
      </c>
      <c r="K17" s="5">
        <f>1-(H17/F17)</f>
        <v>0.11374228175866052</v>
      </c>
      <c r="L17" s="10">
        <v>2.2299999999999999E-15</v>
      </c>
      <c r="M17" s="4" t="s">
        <v>71</v>
      </c>
      <c r="O17" s="10"/>
    </row>
    <row r="18" spans="1:15" ht="15.75" x14ac:dyDescent="0.25">
      <c r="A18" s="4" t="s">
        <v>39</v>
      </c>
      <c r="C18" s="5">
        <v>24.63</v>
      </c>
      <c r="D18" s="5">
        <v>9.94</v>
      </c>
      <c r="E18" s="5">
        <v>4.8449999999999998</v>
      </c>
      <c r="F18" s="5">
        <f>PI()*((D18/20)^2)*(C18/10)</f>
        <v>1.9112920880148925</v>
      </c>
      <c r="G18" s="5">
        <f>(E18/F18)*1000</f>
        <v>2534.9343673745425</v>
      </c>
      <c r="H18" s="5">
        <v>1.8593999999999999</v>
      </c>
      <c r="I18" s="5">
        <v>2.9999999999999997E-4</v>
      </c>
      <c r="J18" s="5">
        <f>1-(G18/2660)</f>
        <v>4.7017155122352494E-2</v>
      </c>
      <c r="K18" s="5">
        <f>1-(H18/F18)</f>
        <v>2.7150265697373777E-2</v>
      </c>
      <c r="L18" s="10">
        <v>1.5399999999999999E-16</v>
      </c>
      <c r="M18" s="4" t="s">
        <v>73</v>
      </c>
      <c r="O18" s="10"/>
    </row>
    <row r="19" spans="1:15" x14ac:dyDescent="0.25">
      <c r="C19" s="8"/>
      <c r="D19" s="8"/>
      <c r="E19" s="8"/>
      <c r="F19" s="8"/>
      <c r="G19" s="8"/>
      <c r="H19" s="8"/>
      <c r="I19" s="8"/>
      <c r="J19" s="8"/>
      <c r="K19" s="8"/>
    </row>
    <row r="20" spans="1:15" x14ac:dyDescent="0.25">
      <c r="C20" s="8"/>
      <c r="D20" s="8"/>
      <c r="E20" s="8"/>
      <c r="F20" s="8"/>
      <c r="G20" s="8"/>
      <c r="H20" s="8"/>
      <c r="I20" s="8"/>
      <c r="J20" s="8"/>
      <c r="K20" s="8"/>
    </row>
    <row r="21" spans="1:15" ht="15.75" x14ac:dyDescent="0.25">
      <c r="A21" s="4" t="s">
        <v>72</v>
      </c>
      <c r="B21" s="4">
        <v>8</v>
      </c>
      <c r="C21" s="5">
        <v>33.06</v>
      </c>
      <c r="D21" s="5">
        <v>19.920000000000002</v>
      </c>
      <c r="E21" s="5">
        <v>15.914</v>
      </c>
      <c r="F21" s="5">
        <f>PI()*((D21/20)^2)*(C21/10)</f>
        <v>10.30318264795072</v>
      </c>
      <c r="G21" s="5">
        <f>(E21/F21)*1000</f>
        <v>1544.5712789693443</v>
      </c>
      <c r="H21" s="5">
        <v>6.7613000000000003</v>
      </c>
      <c r="I21" s="5">
        <v>5.7000000000000002E-3</v>
      </c>
      <c r="J21" s="5">
        <f>1-(G21/2670)</f>
        <v>0.42150888428114441</v>
      </c>
      <c r="K21" s="5">
        <f>1-(H21/F21)</f>
        <v>0.34376587982308482</v>
      </c>
      <c r="L21" s="10">
        <v>7.4299999999999996E-14</v>
      </c>
      <c r="M21" s="4" t="s">
        <v>71</v>
      </c>
      <c r="O21" s="10"/>
    </row>
    <row r="22" spans="1:15" ht="15.75" x14ac:dyDescent="0.25">
      <c r="A22" s="4" t="s">
        <v>70</v>
      </c>
      <c r="B22" s="4">
        <v>4</v>
      </c>
      <c r="C22" s="5">
        <v>48.82</v>
      </c>
      <c r="D22" s="5">
        <v>20.010000000000002</v>
      </c>
      <c r="E22" s="5">
        <v>26.193000000000001</v>
      </c>
      <c r="F22" s="5">
        <f>PI()*((D22/20)^2)*(C22/10)</f>
        <v>15.352596424474033</v>
      </c>
      <c r="G22" s="5">
        <f>(E22/F22)*1000</f>
        <v>1706.0957818343322</v>
      </c>
      <c r="H22" s="5">
        <v>10.993600000000001</v>
      </c>
      <c r="I22" s="5">
        <v>1.8700000000000001E-2</v>
      </c>
      <c r="J22" s="5">
        <f>1-(G22/2670)</f>
        <v>0.36101281579238498</v>
      </c>
      <c r="K22" s="5">
        <f>1-(H22/F22)</f>
        <v>0.28392568292391418</v>
      </c>
      <c r="L22" s="10">
        <v>2.2899999999999999E-14</v>
      </c>
      <c r="M22" s="4" t="s">
        <v>71</v>
      </c>
      <c r="O22" s="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86D45-5943-4045-BB43-774287B75D1D}">
  <dimension ref="A1:G21"/>
  <sheetViews>
    <sheetView workbookViewId="0">
      <selection activeCell="A21" sqref="A21"/>
    </sheetView>
  </sheetViews>
  <sheetFormatPr defaultRowHeight="15" x14ac:dyDescent="0.25"/>
  <cols>
    <col min="1" max="1" width="21.7109375" bestFit="1" customWidth="1"/>
    <col min="2" max="2" width="16.7109375" bestFit="1" customWidth="1"/>
    <col min="3" max="3" width="15.85546875" bestFit="1" customWidth="1"/>
    <col min="4" max="4" width="30.42578125" bestFit="1" customWidth="1"/>
    <col min="5" max="5" width="8.28515625" bestFit="1" customWidth="1"/>
    <col min="6" max="6" width="18.42578125" bestFit="1" customWidth="1"/>
    <col min="7" max="7" width="20.42578125" bestFit="1" customWidth="1"/>
  </cols>
  <sheetData>
    <row r="1" spans="1:7" x14ac:dyDescent="0.25">
      <c r="A1" s="16" t="s">
        <v>116</v>
      </c>
      <c r="B1" s="16" t="s">
        <v>4</v>
      </c>
      <c r="C1" s="16" t="s">
        <v>97</v>
      </c>
      <c r="D1" s="16" t="s">
        <v>98</v>
      </c>
      <c r="E1" s="16" t="s">
        <v>96</v>
      </c>
      <c r="F1" s="16" t="s">
        <v>99</v>
      </c>
      <c r="G1" s="16" t="s">
        <v>100</v>
      </c>
    </row>
    <row r="2" spans="1:7" x14ac:dyDescent="0.25">
      <c r="A2" s="17"/>
      <c r="B2" s="17"/>
      <c r="C2" s="17"/>
      <c r="D2" s="17" t="s">
        <v>76</v>
      </c>
      <c r="E2" s="17" t="s">
        <v>77</v>
      </c>
      <c r="F2" s="17"/>
      <c r="G2" s="17"/>
    </row>
    <row r="3" spans="1:7" x14ac:dyDescent="0.25">
      <c r="A3" s="17" t="s">
        <v>89</v>
      </c>
      <c r="B3" s="17" t="s">
        <v>95</v>
      </c>
      <c r="C3" s="17">
        <v>81</v>
      </c>
      <c r="D3" s="17">
        <v>0.06</v>
      </c>
      <c r="E3" s="17">
        <v>7.98</v>
      </c>
      <c r="F3" s="17">
        <v>6.46</v>
      </c>
      <c r="G3" s="17">
        <v>1.74</v>
      </c>
    </row>
    <row r="4" spans="1:7" x14ac:dyDescent="0.25">
      <c r="A4" s="17" t="s">
        <v>91</v>
      </c>
      <c r="B4" s="17" t="s">
        <v>95</v>
      </c>
      <c r="C4" s="17">
        <v>42</v>
      </c>
      <c r="D4" s="17">
        <v>7.0000000000000007E-2</v>
      </c>
      <c r="E4" s="17">
        <v>27.22</v>
      </c>
      <c r="F4" s="17">
        <v>11.43</v>
      </c>
      <c r="G4" s="17">
        <v>2.87</v>
      </c>
    </row>
    <row r="5" spans="1:7" x14ac:dyDescent="0.25">
      <c r="A5" s="17" t="s">
        <v>83</v>
      </c>
      <c r="B5" s="17" t="s">
        <v>95</v>
      </c>
      <c r="C5" s="17">
        <v>44</v>
      </c>
      <c r="D5" s="17">
        <v>0.12</v>
      </c>
      <c r="E5" s="17">
        <v>30.75</v>
      </c>
      <c r="F5" s="17">
        <v>13.53</v>
      </c>
      <c r="G5" s="17">
        <v>3.21</v>
      </c>
    </row>
    <row r="6" spans="1:7" x14ac:dyDescent="0.25">
      <c r="A6" s="17" t="s">
        <v>81</v>
      </c>
      <c r="B6" s="17" t="s">
        <v>95</v>
      </c>
      <c r="C6" s="17">
        <v>40</v>
      </c>
      <c r="D6" s="17">
        <v>0.09</v>
      </c>
      <c r="E6" s="17">
        <v>30.8</v>
      </c>
      <c r="F6" s="17">
        <v>12.32</v>
      </c>
      <c r="G6" s="17">
        <v>3.13</v>
      </c>
    </row>
    <row r="7" spans="1:7" x14ac:dyDescent="0.25">
      <c r="A7" s="17" t="s">
        <v>90</v>
      </c>
      <c r="B7" s="17" t="s">
        <v>95</v>
      </c>
      <c r="C7" s="17">
        <v>36</v>
      </c>
      <c r="D7" s="17">
        <v>0.08</v>
      </c>
      <c r="E7" s="17">
        <v>31.01</v>
      </c>
      <c r="F7" s="17">
        <v>11.16</v>
      </c>
      <c r="G7" s="17">
        <v>3.06</v>
      </c>
    </row>
    <row r="8" spans="1:7" x14ac:dyDescent="0.25">
      <c r="A8" s="17" t="s">
        <v>84</v>
      </c>
      <c r="B8" s="17" t="s">
        <v>95</v>
      </c>
      <c r="C8" s="17">
        <v>33</v>
      </c>
      <c r="D8" s="17">
        <v>0.11</v>
      </c>
      <c r="E8" s="17">
        <v>31.39</v>
      </c>
      <c r="F8" s="17">
        <v>10.36</v>
      </c>
      <c r="G8" s="17">
        <v>3.02</v>
      </c>
    </row>
    <row r="9" spans="1:7" x14ac:dyDescent="0.25">
      <c r="A9" s="17" t="s">
        <v>92</v>
      </c>
      <c r="B9" s="17" t="s">
        <v>95</v>
      </c>
      <c r="C9" s="17">
        <v>44</v>
      </c>
      <c r="D9" s="17">
        <v>0.1</v>
      </c>
      <c r="E9" s="17">
        <v>31.87</v>
      </c>
      <c r="F9" s="17">
        <v>14.02</v>
      </c>
      <c r="G9" s="17">
        <v>3.31</v>
      </c>
    </row>
    <row r="10" spans="1:7" x14ac:dyDescent="0.25">
      <c r="A10" s="17" t="s">
        <v>82</v>
      </c>
      <c r="B10" s="17" t="s">
        <v>95</v>
      </c>
      <c r="C10" s="17">
        <v>31</v>
      </c>
      <c r="D10" s="17">
        <v>0.04</v>
      </c>
      <c r="E10" s="17">
        <v>32.83</v>
      </c>
      <c r="F10" s="17">
        <v>10.18</v>
      </c>
      <c r="G10" s="17">
        <v>3.08</v>
      </c>
    </row>
    <row r="11" spans="1:7" x14ac:dyDescent="0.25">
      <c r="A11" s="17" t="s">
        <v>93</v>
      </c>
      <c r="B11" s="17" t="s">
        <v>95</v>
      </c>
      <c r="C11" s="17">
        <v>40</v>
      </c>
      <c r="D11" s="17">
        <v>0.15</v>
      </c>
      <c r="E11" s="17">
        <v>32.869999999999997</v>
      </c>
      <c r="F11" s="17">
        <v>13.15</v>
      </c>
      <c r="G11" s="17">
        <v>3.32</v>
      </c>
    </row>
    <row r="12" spans="1:7" x14ac:dyDescent="0.25">
      <c r="A12" s="17" t="s">
        <v>94</v>
      </c>
      <c r="B12" s="17" t="s">
        <v>95</v>
      </c>
      <c r="C12" s="17">
        <v>35</v>
      </c>
      <c r="D12" s="17">
        <v>0.11</v>
      </c>
      <c r="E12" s="17">
        <v>33.68</v>
      </c>
      <c r="F12" s="17">
        <v>11.79</v>
      </c>
      <c r="G12" s="17">
        <v>3.27</v>
      </c>
    </row>
    <row r="13" spans="1:7" x14ac:dyDescent="0.25">
      <c r="A13" s="17" t="s">
        <v>86</v>
      </c>
      <c r="B13" s="17" t="s">
        <v>101</v>
      </c>
      <c r="C13" s="17">
        <v>35</v>
      </c>
      <c r="D13" s="17">
        <v>0.1</v>
      </c>
      <c r="E13" s="17">
        <v>42.13</v>
      </c>
      <c r="F13" s="17">
        <v>14.74</v>
      </c>
      <c r="G13" s="17">
        <v>4.1100000000000003</v>
      </c>
    </row>
    <row r="14" spans="1:7" x14ac:dyDescent="0.25">
      <c r="A14" s="17" t="s">
        <v>87</v>
      </c>
      <c r="B14" s="17" t="s">
        <v>101</v>
      </c>
      <c r="C14" s="17">
        <v>44</v>
      </c>
      <c r="D14" s="17">
        <v>0.14000000000000001</v>
      </c>
      <c r="E14" s="17">
        <v>42.98</v>
      </c>
      <c r="F14" s="17">
        <v>18.91</v>
      </c>
      <c r="G14" s="17">
        <v>4.4800000000000004</v>
      </c>
    </row>
    <row r="15" spans="1:7" x14ac:dyDescent="0.25">
      <c r="A15" s="17" t="s">
        <v>88</v>
      </c>
      <c r="B15" s="17" t="s">
        <v>101</v>
      </c>
      <c r="C15" s="17">
        <v>46</v>
      </c>
      <c r="D15" s="17">
        <v>0.16</v>
      </c>
      <c r="E15" s="17">
        <v>43.04</v>
      </c>
      <c r="F15" s="17">
        <v>19.8</v>
      </c>
      <c r="G15" s="17">
        <v>4.54</v>
      </c>
    </row>
    <row r="16" spans="1:7" x14ac:dyDescent="0.25">
      <c r="A16" s="17" t="s">
        <v>79</v>
      </c>
      <c r="B16" s="17" t="s">
        <v>101</v>
      </c>
      <c r="C16" s="17">
        <v>35</v>
      </c>
      <c r="D16" s="17">
        <v>0.26</v>
      </c>
      <c r="E16" s="17">
        <v>43.87</v>
      </c>
      <c r="F16" s="17">
        <v>15.35</v>
      </c>
      <c r="G16" s="17">
        <v>4.32</v>
      </c>
    </row>
    <row r="17" spans="1:7" x14ac:dyDescent="0.25">
      <c r="A17" s="17" t="s">
        <v>85</v>
      </c>
      <c r="B17" s="17" t="s">
        <v>101</v>
      </c>
      <c r="C17" s="17">
        <v>27</v>
      </c>
      <c r="D17" s="17">
        <v>0.11</v>
      </c>
      <c r="E17" s="17">
        <v>44.49</v>
      </c>
      <c r="F17" s="17">
        <v>12.01</v>
      </c>
      <c r="G17" s="17">
        <v>4.07</v>
      </c>
    </row>
    <row r="18" spans="1:7" x14ac:dyDescent="0.25">
      <c r="A18" s="17" t="s">
        <v>78</v>
      </c>
      <c r="B18" s="17" t="s">
        <v>101</v>
      </c>
      <c r="C18" s="17">
        <v>27</v>
      </c>
      <c r="D18" s="17">
        <v>0.19</v>
      </c>
      <c r="E18" s="17">
        <v>44.62</v>
      </c>
      <c r="F18" s="17">
        <v>12.05</v>
      </c>
      <c r="G18" s="17">
        <v>4.08</v>
      </c>
    </row>
    <row r="19" spans="1:7" x14ac:dyDescent="0.25">
      <c r="A19" s="17" t="s">
        <v>80</v>
      </c>
      <c r="B19" s="17" t="s">
        <v>101</v>
      </c>
      <c r="C19" s="17">
        <v>17</v>
      </c>
      <c r="D19" s="17">
        <v>0.09</v>
      </c>
      <c r="E19" s="17">
        <v>46.01</v>
      </c>
      <c r="F19" s="17">
        <v>7.82</v>
      </c>
      <c r="G19" s="17">
        <v>3.65</v>
      </c>
    </row>
    <row r="21" spans="1:7" x14ac:dyDescent="0.25">
      <c r="A21" s="17" t="s">
        <v>117</v>
      </c>
    </row>
  </sheetData>
  <sortState xmlns:xlrd2="http://schemas.microsoft.com/office/spreadsheetml/2017/richdata2" ref="A3:G19">
    <sortCondition ref="E3:E19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PDocumentContentType" ma:contentTypeID="0x0101006BD571182E2C4DE7854527CFFCE1B0FE002FAA146146F5A3469D15B12B37A30E29" ma:contentTypeVersion="1" ma:contentTypeDescription="Information Product Document Content Type" ma:contentTypeScope="" ma:versionID="4189bc47a3e7daa2ef2e9abdc290d71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53f96f1f858a9bba2f3a4670117ec2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DocumentType" minOccurs="0"/>
                <xsd:element ref="ns1:DocumentDescrip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ocumentType" ma:index="8" nillable="true" ma:displayName="Document Type" ma:default="" ma:format="Dropdown" ma:internalName="DocumentType">
      <xsd:simpleType>
        <xsd:restriction base="dms:Choice">
          <xsd:enumeration value="[Select]"/>
          <xsd:enumeration value="Author's original manuscript"/>
          <xsd:enumeration value="SPN edited manuscript"/>
          <xsd:enumeration value="Peer review"/>
          <xsd:enumeration value="Peer review reconciliation"/>
          <xsd:enumeration value="Final manuscript for Bureau approval"/>
          <xsd:enumeration value="Final BAO approved manuscript"/>
          <xsd:enumeration value="IPPA"/>
          <xsd:enumeration value="Accepted Manuscript (only .docx file)"/>
          <xsd:enumeration value="Other"/>
        </xsd:restriction>
      </xsd:simpleType>
    </xsd:element>
    <xsd:element name="DocumentDescription" ma:index="9" nillable="true" ma:displayName="Description" ma:internalName="DocumentDescript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Type xmlns="http://schemas.microsoft.com/sharepoint/v3">Final BAO approved manuscript</DocumentType>
    <DocumentDescription xmlns="http://schemas.microsoft.com/sharepoint/v3">Table SM2 with BAO comments</DocumentDescription>
  </documentManagement>
</p:properties>
</file>

<file path=customXml/itemProps1.xml><?xml version="1.0" encoding="utf-8"?>
<ds:datastoreItem xmlns:ds="http://schemas.openxmlformats.org/officeDocument/2006/customXml" ds:itemID="{26870EDB-F580-41A8-9E99-F8A5A1C602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C4D49B-E6FF-41B6-B67F-DE7F21C107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385286-62A8-4544-8784-F20EFB7DB58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Connectivity</vt:lpstr>
      <vt:lpstr>Solid density</vt:lpstr>
      <vt:lpstr>Permeability</vt:lpstr>
      <vt:lpstr>Tortuosity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mathieucolombier</dc:creator>
  <cp:lastModifiedBy>mathieucolombier</cp:lastModifiedBy>
  <dcterms:created xsi:type="dcterms:W3CDTF">2022-01-18T11:39:06Z</dcterms:created>
  <dcterms:modified xsi:type="dcterms:W3CDTF">2022-07-27T16:36:04Z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0x0101006BD571182E2C4DE7854527CFFCE1B0FE002FAA146146F5A3469D15B12B37A30E29</vt:lpwstr>
  </property>
</Properties>
</file>