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uah0001\OneDrive - Sveriges lantbruksuniversitet\Dokument\000 paper\paper\x Wiebke - NORMAN biota NTS CT\2 paper drafts\"/>
    </mc:Choice>
  </mc:AlternateContent>
  <bookViews>
    <workbookView xWindow="0" yWindow="0" windowWidth="24045" windowHeight="9750" tabRatio="873" activeTab="6"/>
  </bookViews>
  <sheets>
    <sheet name="Organisation_details" sheetId="4" r:id="rId1"/>
    <sheet name="RTI_UoA" sheetId="10" r:id="rId2"/>
    <sheet name="RI_GC-MS" sheetId="15" r:id="rId3"/>
    <sheet name="Sampling_description" sheetId="8" r:id="rId4"/>
    <sheet name="METHOD LC-MS(MS)" sheetId="2" r:id="rId5"/>
    <sheet name="METHOD GC-MS(MS)" sheetId="3" r:id="rId6"/>
    <sheet name="ANALYSIS" sheetId="1" r:id="rId7"/>
    <sheet name="Spiked Compounds" sheetId="17" r:id="rId8"/>
    <sheet name="Drop-down" sheetId="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3" hidden="1">Sampling_description!#REF!</definedName>
    <definedName name="AirFiltrSys">'[1]Drop-down lists'!$BS$9:$BS$12</definedName>
    <definedName name="AirRenewal">'[1]Drop-down lists'!$BP$9:$BP$10</definedName>
    <definedName name="anal">'[2]Drop-down lists'!$CI$4:$CI$10</definedName>
    <definedName name="analytical_method">[3]Listed_data!$P$3:$P$4</definedName>
    <definedName name="BasisOfMeasure">'[4]Drop-down lists'!$BA$8:$BA$12</definedName>
    <definedName name="cat_home">'[1]Drop-down lists'!$AT$9:$AT$11</definedName>
    <definedName name="cat_public">'[1]Drop-down lists'!$AZ$9:$AZ$20</definedName>
    <definedName name="cat_school">'[1]Drop-down lists'!$AV$9:$AV$13</definedName>
    <definedName name="cat_transp">'[1]Drop-down lists'!$AX$9:$AX$14</definedName>
    <definedName name="CatEnv">'[1]Drop-down lists'!$BM$9:$BM$10</definedName>
    <definedName name="Class">'Drop-down'!$C$3:$C$6</definedName>
    <definedName name="compounds">'[2]Drop-down lists'!$D$8:$D$128</definedName>
    <definedName name="conc">'[2]Drop-down lists'!$AF$8:$AF$9</definedName>
    <definedName name="Country">'[2]Drop-down lists'!$T$8:$T$251</definedName>
    <definedName name="DepthType">'[5]Drop-down lists'!$AX$8:$AX$9</definedName>
    <definedName name="EastWest">'[2]Drop-down lists'!$W$8:$W$9</definedName>
    <definedName name="fraction">'[5]Drop-down lists'!$AR$8:$AR$12</definedName>
    <definedName name="fractions">'[2]Drop-down lists'!$AR$8:$AR$9</definedName>
    <definedName name="frag">'Drop-down'!$A$15:$A$21</definedName>
    <definedName name="gas" localSheetId="3">'[2]Drop-down lists'!$CK$4:$CK$7</definedName>
    <definedName name="gas">'Drop-down'!$C$15:$C$18</definedName>
    <definedName name="GrainSize">'[6]Drop-down lists'!$AX$8:$AX$18</definedName>
    <definedName name="IndividualConc">'[2]Drop-down lists'!$AI$8:$AI$10</definedName>
    <definedName name="inter" localSheetId="3">'[2]Drop-down lists'!$CJ$4:$CJ$8</definedName>
    <definedName name="inter">'Drop-down'!$F$15:$F$21</definedName>
    <definedName name="inter2" localSheetId="3">'[2]Drop-down lists'!$CJ$13:$CJ$17</definedName>
    <definedName name="inter2">'Drop-down'!$D$15:$D$18</definedName>
    <definedName name="Ion">'Drop-down'!$A$3:$A$11</definedName>
    <definedName name="lati">'[2]Drop-down lists'!$AA$8:$AA$98</definedName>
    <definedName name="location">'[1]Drop-down lists'!$AR$9:$AR$14</definedName>
    <definedName name="longi">'[2]Drop-down lists'!$AA$8:$AA$188</definedName>
    <definedName name="Matica">'[2]Drop-down lists'!$A$8:$A$18</definedName>
    <definedName name="matrix">'[2]Drop-down lists'!$A$8:$A$18</definedName>
    <definedName name="matrix_airem">'[7]Drop-down lists'!$A$23</definedName>
    <definedName name="matrix_amba">'[7]Drop-down lists'!$A$15:$A$20</definedName>
    <definedName name="minsec">'[2]Drop-down lists'!$AA$8:$AA$68</definedName>
    <definedName name="mode" localSheetId="3">'[2]Drop-down lists'!$CL$4:$CL$8</definedName>
    <definedName name="mode">'Drop-down'!$B$15:$B$20</definedName>
    <definedName name="MS">'Drop-down'!$B$3:$B$4</definedName>
    <definedName name="NorthSouth">'[2]Drop-down lists'!$Y$8:$Y$9</definedName>
    <definedName name="performance_summary">[3]Listed_data!$AF$3:$AF$6</definedName>
    <definedName name="precision">'[2]Drop-down lists'!$AC$8:$AC$11</definedName>
    <definedName name="Preparation">'[2]Drop-down lists'!$CH$4:$CH$5</definedName>
    <definedName name="_xlnm.Print_Area" localSheetId="6">ANALYSIS!$A$1:$AE$32</definedName>
    <definedName name="_xlnm.Print_Area" localSheetId="5">'METHOD GC-MS(MS)'!$A$1:$AE$13</definedName>
    <definedName name="_xlnm.Print_Area" localSheetId="4">'METHOD LC-MS(MS)'!$A$1:$AC$12</definedName>
    <definedName name="_xlnm.Print_Area" localSheetId="1">RTI_UoA!$A$1:$F$43</definedName>
    <definedName name="protocols">'[2]Drop-down lists'!$BW$8:$BW$12</definedName>
    <definedName name="proxyp_home">'[1]Drop-down lists'!$BB$9:$BB$19</definedName>
    <definedName name="proxyp_office">'[1]Drop-down lists'!$BD$9:$BD$14</definedName>
    <definedName name="proxyp_school">'[1]Drop-down lists'!$BF$9:$BF$13</definedName>
    <definedName name="proxyp_transp">'[1]Drop-down lists'!$BH$9:$BH$11</definedName>
    <definedName name="ProxyPressures">'[4]Drop-down lists'!$AU$8:$AU$24</definedName>
    <definedName name="RoomOnStreet">'[1]Drop-down lists'!$BJ$9:$BJ$10</definedName>
    <definedName name="SewageSludgeType">'[8]Drop-down lists'!$AU$8:$AU$16</definedName>
    <definedName name="SoilTexture">'[6]Drop-down lists'!$AU$8:$AU$19</definedName>
    <definedName name="SoilType">'[6]Drop-down lists'!$AR$8:$AR$37</definedName>
    <definedName name="SpeciesAlive">'[4]Drop-down lists'!$AX$8:$AX$9</definedName>
    <definedName name="SpeciesGroup">'[4]Drop-down lists'!$AR$8:$AR$11</definedName>
    <definedName name="standardised_analytical_method">[3]Listed_data!$W$3:$W$7</definedName>
    <definedName name="Stations">'[9]Drop-down lists'!$CF$3:$CF$61</definedName>
    <definedName name="teams">'[2]Drop-down lists'!$CG$3:$CG$7</definedName>
    <definedName name="TertiaryTreatmentType">'[8]Drop-down lists'!$BG$8:$BG$23</definedName>
    <definedName name="TissueElement">'[4]Drop-down lists'!$BD$8:$BD$13</definedName>
    <definedName name="TreatmentPlantType">'[8]Drop-down lists'!$BD$8:$BD$25</definedName>
    <definedName name="Type_of_tertiary_treatment_associated_with_the_parameter">'[10]Lists STEP'!$U$5:$U$20</definedName>
    <definedName name="Type_of_treatment_plant_associated_with_the_parameter">'[10]Lists STEP'!$S$5:$S$22</definedName>
    <definedName name="unit">'Drop-down'!$E$15:$E$18</definedName>
    <definedName name="yes_no">[3]Listed_data!$AC$3:$AC$6</definedName>
    <definedName name="yesno">'[6]Drop-down lists'!$BS$8:$BS$11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8" l="1"/>
  <c r="N4" i="8"/>
  <c r="T4" i="8"/>
  <c r="T7" i="8" l="1"/>
  <c r="T6" i="8"/>
  <c r="T5" i="8"/>
  <c r="BU6" i="8" l="1"/>
  <c r="BU7" i="8" s="1"/>
  <c r="BU8" i="8" s="1"/>
  <c r="BU9" i="8" s="1"/>
  <c r="BU10" i="8" s="1"/>
  <c r="BU11" i="8" s="1"/>
  <c r="BU12" i="8" s="1"/>
  <c r="BU13" i="8" s="1"/>
  <c r="BU14" i="8" s="1"/>
  <c r="BU15" i="8" s="1"/>
  <c r="BU16" i="8" s="1"/>
  <c r="BU17" i="8" s="1"/>
  <c r="BU18" i="8" s="1"/>
  <c r="BU19" i="8" s="1"/>
  <c r="BU20" i="8" s="1"/>
  <c r="BU21" i="8" s="1"/>
  <c r="BU22" i="8" s="1"/>
  <c r="BU23" i="8" s="1"/>
  <c r="BU24" i="8" s="1"/>
  <c r="BU25" i="8" s="1"/>
  <c r="BU26" i="8" s="1"/>
  <c r="BU27" i="8" s="1"/>
  <c r="BU28" i="8" s="1"/>
  <c r="BU29" i="8" s="1"/>
  <c r="BU30" i="8" s="1"/>
  <c r="BU31" i="8" s="1"/>
  <c r="BU32" i="8" s="1"/>
  <c r="BS6" i="8"/>
  <c r="BS7" i="8" s="1"/>
  <c r="BS8" i="8" s="1"/>
  <c r="BS9" i="8" s="1"/>
  <c r="BS10" i="8" s="1"/>
  <c r="BS11" i="8" s="1"/>
  <c r="BS12" i="8" s="1"/>
  <c r="BS13" i="8" s="1"/>
  <c r="BS14" i="8" s="1"/>
  <c r="BS15" i="8" s="1"/>
  <c r="BS16" i="8" s="1"/>
  <c r="BS17" i="8" s="1"/>
  <c r="BS18" i="8" s="1"/>
  <c r="BS19" i="8" s="1"/>
  <c r="BS20" i="8" s="1"/>
  <c r="BS21" i="8" s="1"/>
  <c r="BS22" i="8" s="1"/>
  <c r="BS23" i="8" s="1"/>
  <c r="BS24" i="8" s="1"/>
  <c r="BS25" i="8" s="1"/>
  <c r="BS26" i="8" s="1"/>
  <c r="BS27" i="8" s="1"/>
  <c r="BS28" i="8" s="1"/>
  <c r="BS29" i="8" s="1"/>
  <c r="BS30" i="8" s="1"/>
  <c r="BS31" i="8" s="1"/>
  <c r="BS32" i="8" s="1"/>
  <c r="AZ7" i="8" l="1"/>
  <c r="AZ6" i="8"/>
  <c r="AZ5" i="8"/>
  <c r="AZ4" i="8"/>
  <c r="AS7" i="8" l="1"/>
  <c r="AP7" i="8"/>
  <c r="AN7" i="8"/>
  <c r="AL7" i="8"/>
  <c r="AE7" i="8"/>
  <c r="AS6" i="8"/>
  <c r="AP6" i="8"/>
  <c r="AN6" i="8"/>
  <c r="AL6" i="8"/>
  <c r="AE6" i="8"/>
  <c r="AS5" i="8"/>
  <c r="AP5" i="8"/>
  <c r="AN5" i="8"/>
  <c r="AL5" i="8"/>
  <c r="AE5" i="8"/>
  <c r="AS4" i="8"/>
  <c r="AP4" i="8"/>
  <c r="AN4" i="8"/>
  <c r="AL4" i="8"/>
  <c r="AE4" i="8"/>
  <c r="AB10" i="3" l="1"/>
  <c r="O10" i="3"/>
  <c r="AB9" i="3"/>
  <c r="O9" i="3"/>
  <c r="AB8" i="3"/>
  <c r="O8" i="3"/>
  <c r="AB6" i="3"/>
  <c r="O6" i="3"/>
  <c r="AB5" i="3"/>
  <c r="O5" i="3"/>
  <c r="AC5" i="2"/>
  <c r="Q6" i="1"/>
  <c r="P6" i="1"/>
  <c r="M6" i="1"/>
  <c r="L6" i="1"/>
  <c r="P3" i="1"/>
  <c r="AC7" i="8"/>
  <c r="AB7" i="8"/>
  <c r="Z7" i="8"/>
  <c r="X7" i="8"/>
  <c r="V7" i="8"/>
  <c r="P7" i="8"/>
  <c r="N7" i="8"/>
  <c r="J7" i="8"/>
  <c r="D7" i="8"/>
  <c r="C7" i="8"/>
  <c r="AC6" i="8"/>
  <c r="AB6" i="8"/>
  <c r="Z6" i="8"/>
  <c r="X6" i="8"/>
  <c r="V6" i="8"/>
  <c r="P6" i="8"/>
  <c r="N6" i="8"/>
  <c r="J6" i="8"/>
  <c r="D6" i="8"/>
  <c r="C6" i="8"/>
  <c r="AC5" i="8"/>
  <c r="AB5" i="8"/>
  <c r="Z5" i="8"/>
  <c r="X5" i="8"/>
  <c r="V5" i="8"/>
  <c r="P5" i="8"/>
  <c r="J5" i="8"/>
  <c r="D5" i="8"/>
  <c r="C5" i="8"/>
  <c r="U74" i="15"/>
  <c r="U73" i="15"/>
  <c r="U72" i="15"/>
  <c r="U64" i="15"/>
  <c r="G42" i="15"/>
  <c r="G41" i="15"/>
  <c r="U55" i="15" s="1"/>
  <c r="G40" i="15"/>
  <c r="U54" i="15" s="1"/>
  <c r="G39" i="15"/>
  <c r="G38" i="15"/>
  <c r="G37" i="15"/>
  <c r="U51" i="15" s="1"/>
  <c r="G36" i="15"/>
  <c r="U50" i="15" s="1"/>
  <c r="G35" i="15"/>
  <c r="C35" i="15"/>
  <c r="G34" i="15"/>
  <c r="U48" i="15" s="1"/>
  <c r="C34" i="15"/>
  <c r="G33" i="15"/>
  <c r="U47" i="15" s="1"/>
  <c r="C33" i="15"/>
  <c r="G32" i="15"/>
  <c r="C32" i="15"/>
  <c r="G31" i="15"/>
  <c r="C31" i="15"/>
  <c r="G30" i="15"/>
  <c r="U44" i="15" s="1"/>
  <c r="C30" i="15"/>
  <c r="G29" i="15"/>
  <c r="U43" i="15" s="1"/>
  <c r="C29" i="15"/>
  <c r="G28" i="15"/>
  <c r="U42" i="15" s="1"/>
  <c r="C28" i="15"/>
  <c r="U30" i="15" s="1"/>
  <c r="G27" i="15"/>
  <c r="C27" i="15"/>
  <c r="G26" i="15"/>
  <c r="C26" i="15"/>
  <c r="G25" i="15"/>
  <c r="U39" i="15" s="1"/>
  <c r="C25" i="15"/>
  <c r="U69" i="15" s="1"/>
  <c r="G24" i="15"/>
  <c r="U38" i="15" s="1"/>
  <c r="C24" i="15"/>
  <c r="G23" i="15"/>
  <c r="C23" i="15"/>
  <c r="U68" i="15" s="1"/>
  <c r="L22" i="15"/>
  <c r="G22" i="15"/>
  <c r="C22" i="15"/>
  <c r="G21" i="15"/>
  <c r="U35" i="15" s="1"/>
  <c r="C21" i="15"/>
  <c r="G20" i="15"/>
  <c r="C20" i="15"/>
  <c r="G19" i="15"/>
  <c r="C19" i="15"/>
  <c r="G18" i="15"/>
  <c r="U32" i="15" s="1"/>
  <c r="C18" i="15"/>
  <c r="G17" i="15"/>
  <c r="U31" i="15" s="1"/>
  <c r="C17" i="15"/>
  <c r="G16" i="15"/>
  <c r="C16" i="15"/>
  <c r="G15" i="15"/>
  <c r="U29" i="15" s="1"/>
  <c r="C15" i="15"/>
  <c r="G14" i="15"/>
  <c r="U28" i="15" s="1"/>
  <c r="C14" i="15"/>
  <c r="G13" i="15"/>
  <c r="U27" i="15" s="1"/>
  <c r="C13" i="15"/>
  <c r="G12" i="15"/>
  <c r="C12" i="15"/>
  <c r="H21" i="15"/>
  <c r="H13" i="15"/>
  <c r="H15" i="15"/>
  <c r="H28" i="15"/>
  <c r="H29" i="15"/>
  <c r="H30" i="15"/>
  <c r="H33" i="15"/>
  <c r="H41" i="15"/>
  <c r="H34" i="15"/>
  <c r="H18" i="15"/>
  <c r="H24" i="15"/>
  <c r="H36" i="15"/>
  <c r="H25" i="15"/>
  <c r="H37" i="15"/>
  <c r="H17" i="15"/>
  <c r="H40" i="15"/>
  <c r="H14" i="15"/>
  <c r="H16" i="15"/>
  <c r="U36" i="15" l="1"/>
  <c r="U45" i="15"/>
  <c r="U40" i="15"/>
  <c r="U63" i="15"/>
  <c r="U71" i="15"/>
  <c r="U46" i="15"/>
  <c r="U41" i="15"/>
  <c r="U34" i="15"/>
  <c r="U49" i="15"/>
  <c r="U57" i="15"/>
  <c r="U65" i="15"/>
  <c r="U61" i="15"/>
  <c r="U62" i="15"/>
  <c r="U37" i="15"/>
  <c r="U26" i="15"/>
  <c r="U58" i="15"/>
  <c r="U66" i="15"/>
  <c r="U53" i="15"/>
  <c r="U33" i="15"/>
  <c r="U70" i="15"/>
  <c r="U56" i="15"/>
  <c r="U59" i="15"/>
  <c r="U67" i="15"/>
  <c r="U52" i="15"/>
  <c r="U60" i="15"/>
  <c r="H19" i="15"/>
  <c r="H39" i="15"/>
  <c r="H22" i="15"/>
  <c r="H38" i="15"/>
  <c r="H42" i="15"/>
  <c r="H23" i="15"/>
  <c r="H27" i="15"/>
  <c r="H20" i="15"/>
  <c r="H12" i="15"/>
  <c r="H32" i="15"/>
  <c r="H35" i="15"/>
  <c r="H26" i="15"/>
  <c r="H31" i="15"/>
</calcChain>
</file>

<file path=xl/comments1.xml><?xml version="1.0" encoding="utf-8"?>
<comments xmlns="http://schemas.openxmlformats.org/spreadsheetml/2006/main">
  <authors>
    <author>Marcela</author>
  </authors>
  <commentList>
    <comment ref="I2" authorId="0" shapeId="0">
      <text>
        <r>
          <rPr>
            <sz val="8"/>
            <color indexed="81"/>
            <rFont val="Tahoma"/>
            <family val="2"/>
            <charset val="238"/>
          </rPr>
          <t>Insert coordinates either in degrees or in decimal.</t>
        </r>
      </text>
    </comment>
    <comment ref="O2" authorId="0" shapeId="0">
      <text>
        <r>
          <rPr>
            <sz val="8"/>
            <color indexed="81"/>
            <rFont val="Tahoma"/>
            <family val="2"/>
            <charset val="238"/>
          </rPr>
          <t>Insert coordinates either in degrees or in decimal.</t>
        </r>
      </text>
    </comment>
  </commentList>
</comments>
</file>

<file path=xl/comments2.xml><?xml version="1.0" encoding="utf-8"?>
<comments xmlns="http://schemas.openxmlformats.org/spreadsheetml/2006/main">
  <authors>
    <author>Tobias Schulze</author>
  </authors>
  <commentList>
    <comment ref="S1" authorId="0" shapeId="0">
      <text>
        <r>
          <rPr>
            <b/>
            <sz val="9"/>
            <color indexed="81"/>
            <rFont val="Tahoma"/>
            <family val="2"/>
          </rPr>
          <t xml:space="preserve">Tobias Schulze
I miss here the levels of Emma. They should be used and maybe a field for comments
</t>
        </r>
      </text>
    </comment>
  </commentList>
</comments>
</file>

<file path=xl/sharedStrings.xml><?xml version="1.0" encoding="utf-8"?>
<sst xmlns="http://schemas.openxmlformats.org/spreadsheetml/2006/main" count="1487" uniqueCount="1156">
  <si>
    <t>Retention Time  Index GC-MS (Kovat's index)</t>
  </si>
  <si>
    <t>Intensity of the ion</t>
  </si>
  <si>
    <t>Proposed identification (name of the substance or n.i. for not identified)</t>
  </si>
  <si>
    <t>Injection volume</t>
  </si>
  <si>
    <t>Column temperature</t>
  </si>
  <si>
    <t>Composition of the mobile phase</t>
  </si>
  <si>
    <t>Mobile phase gradient programme</t>
  </si>
  <si>
    <t>Mobile phase - Flow rate [mL/min]</t>
  </si>
  <si>
    <t>Other</t>
  </si>
  <si>
    <r>
      <t>[</t>
    </r>
    <r>
      <rPr>
        <b/>
        <sz val="10"/>
        <rFont val="Symbol"/>
        <family val="1"/>
        <charset val="2"/>
      </rPr>
      <t>m</t>
    </r>
    <r>
      <rPr>
        <b/>
        <sz val="10"/>
        <rFont val="Arial"/>
        <family val="2"/>
        <charset val="238"/>
      </rPr>
      <t>l]</t>
    </r>
  </si>
  <si>
    <t>[°C]</t>
  </si>
  <si>
    <t>Length; I.D.; particle size</t>
  </si>
  <si>
    <t>Scan range from - to [m/z]</t>
  </si>
  <si>
    <t>Resolving power with referenced m/z</t>
  </si>
  <si>
    <t>Solvent used for sample reconstitution</t>
  </si>
  <si>
    <t>Date of analysis (DD/MM/YYYYY)</t>
  </si>
  <si>
    <t>Instrument manufacturer</t>
  </si>
  <si>
    <t>Model type and number</t>
  </si>
  <si>
    <t>Mass spectrometer</t>
  </si>
  <si>
    <t>Estimated concentration  [ug/l]</t>
  </si>
  <si>
    <t>RT prediction method (if different from the one used in the CT)</t>
  </si>
  <si>
    <t>Fragmentation prediction method</t>
  </si>
  <si>
    <t xml:space="preserve">Procedure for confirmation of targets </t>
  </si>
  <si>
    <t>Procedure for confirmation of suspects and unknowns</t>
  </si>
  <si>
    <t>Length; I.D.; film thickness</t>
  </si>
  <si>
    <t>Injection mode</t>
  </si>
  <si>
    <t>Carrier gas</t>
  </si>
  <si>
    <t>Temperature programme</t>
  </si>
  <si>
    <t>x</t>
  </si>
  <si>
    <t>Ionisation mode</t>
  </si>
  <si>
    <t>Mobile phase flow rate [mL/min]</t>
  </si>
  <si>
    <t xml:space="preserve"> Intensity of the ion in the blank</t>
  </si>
  <si>
    <t>MS/MS available</t>
  </si>
  <si>
    <t>Molecular formula</t>
  </si>
  <si>
    <t>Optional</t>
  </si>
  <si>
    <t>Ionization (ESI, APCI, APPI,...)</t>
  </si>
  <si>
    <t>Software used for target screening</t>
  </si>
  <si>
    <t>Software/Databases used for suspect screening</t>
  </si>
  <si>
    <t>Retention Time  Index LC-MS (Letzel's index; other index)</t>
  </si>
  <si>
    <t>M-H-</t>
  </si>
  <si>
    <t>Target</t>
  </si>
  <si>
    <t>Suspect</t>
  </si>
  <si>
    <t>Unknown</t>
  </si>
  <si>
    <t>ORGANISATION DETAILS</t>
  </si>
  <si>
    <t>Organisation</t>
  </si>
  <si>
    <t>Name:</t>
  </si>
  <si>
    <t>City:</t>
  </si>
  <si>
    <t>Country:</t>
  </si>
  <si>
    <t>Laboratory performing the analysis</t>
  </si>
  <si>
    <t>Contact person</t>
  </si>
  <si>
    <t>Family name:</t>
  </si>
  <si>
    <t>First name(s):</t>
  </si>
  <si>
    <t>E-mail:</t>
  </si>
  <si>
    <t>Phone:</t>
  </si>
  <si>
    <t>´=ion</t>
  </si>
  <si>
    <r>
      <t>M+H</t>
    </r>
    <r>
      <rPr>
        <vertAlign val="superscript"/>
        <sz val="11"/>
        <color theme="1"/>
        <rFont val="Calibri"/>
        <family val="2"/>
        <charset val="238"/>
        <scheme val="minor"/>
      </rPr>
      <t>+</t>
    </r>
  </si>
  <si>
    <t>M+</t>
  </si>
  <si>
    <t>M-</t>
  </si>
  <si>
    <t>M+Na+</t>
  </si>
  <si>
    <t>M+NH4+</t>
  </si>
  <si>
    <t>M+formic acid-</t>
  </si>
  <si>
    <t>´=MS/MS</t>
  </si>
  <si>
    <t>Yes</t>
  </si>
  <si>
    <t>No</t>
  </si>
  <si>
    <t>Identifier: SMILES</t>
  </si>
  <si>
    <t>´=class</t>
  </si>
  <si>
    <t>Non-Target</t>
  </si>
  <si>
    <t>Category</t>
  </si>
  <si>
    <t>´=frag</t>
  </si>
  <si>
    <t>CID</t>
  </si>
  <si>
    <t>ECD</t>
  </si>
  <si>
    <t>ETD</t>
  </si>
  <si>
    <t>NETD</t>
  </si>
  <si>
    <t>EDD</t>
  </si>
  <si>
    <t>SID</t>
  </si>
  <si>
    <t>HCD</t>
  </si>
  <si>
    <t xml:space="preserve">Level of confirmation of identification </t>
  </si>
  <si>
    <t>Analytical column</t>
  </si>
  <si>
    <t>= mode</t>
  </si>
  <si>
    <t>split</t>
  </si>
  <si>
    <t>pulsed split</t>
  </si>
  <si>
    <t>splitless</t>
  </si>
  <si>
    <t>pulsed splitless</t>
  </si>
  <si>
    <t>LVI</t>
  </si>
  <si>
    <t>on-column</t>
  </si>
  <si>
    <t>N2</t>
  </si>
  <si>
    <t>H2</t>
  </si>
  <si>
    <t>He</t>
  </si>
  <si>
    <t>Ar</t>
  </si>
  <si>
    <t>= gas</t>
  </si>
  <si>
    <t>Internal standards</t>
  </si>
  <si>
    <t>= inter2</t>
  </si>
  <si>
    <t>Different methods of mass fragmentation</t>
  </si>
  <si>
    <t>Serial No.</t>
  </si>
  <si>
    <t>Unit</t>
  </si>
  <si>
    <t>Limit of Detection (LoD)</t>
  </si>
  <si>
    <t>Limit of Quantification (LoQ)</t>
  </si>
  <si>
    <t>Uncertainity at LoQ [%]</t>
  </si>
  <si>
    <t>SIM</t>
  </si>
  <si>
    <t>SRM</t>
  </si>
  <si>
    <t>m/z</t>
  </si>
  <si>
    <t>= unit</t>
  </si>
  <si>
    <t>mg/l</t>
  </si>
  <si>
    <t>ng/l</t>
  </si>
  <si>
    <t>pg/l</t>
  </si>
  <si>
    <r>
      <rPr>
        <sz val="11"/>
        <color theme="1"/>
        <rFont val="Symbol"/>
        <family val="1"/>
        <charset val="2"/>
      </rPr>
      <t>u</t>
    </r>
    <r>
      <rPr>
        <sz val="11"/>
        <color theme="1"/>
        <rFont val="Calibri"/>
        <family val="2"/>
        <scheme val="minor"/>
      </rPr>
      <t>g/l</t>
    </r>
  </si>
  <si>
    <t>EXAMPLE                                                                   EXAMPLE                                                                 EXAMPLE                                                                 EXAMPLE                                                                 EXAMPLE                                                                 EXAMPLE                                                                 EXAMPLE                                                                 EXAMPLE                                                                 EXAMPLE                                                                 EXAMPLE                                                                 EXAMPLE                                                                 EXAMPLE</t>
  </si>
  <si>
    <t>Agilent</t>
  </si>
  <si>
    <t>J&amp;W/DB-5ms</t>
  </si>
  <si>
    <r>
      <t xml:space="preserve">Column dimensions               [m; mm; </t>
    </r>
    <r>
      <rPr>
        <b/>
        <sz val="10"/>
        <rFont val="Symbol"/>
        <family val="1"/>
        <charset val="2"/>
      </rPr>
      <t>m</t>
    </r>
    <r>
      <rPr>
        <b/>
        <sz val="10"/>
        <rFont val="Arial"/>
        <family val="2"/>
        <charset val="238"/>
      </rPr>
      <t>m]</t>
    </r>
  </si>
  <si>
    <t>30;0.25;0.25</t>
  </si>
  <si>
    <t>Acetonitrile</t>
  </si>
  <si>
    <t>50C(2)-15C/min-200C(0)-20C/min(20)</t>
  </si>
  <si>
    <t>DDT-D8=0.01ug/L</t>
  </si>
  <si>
    <t xml:space="preserve">EI </t>
  </si>
  <si>
    <t>7000A- QQQ</t>
  </si>
  <si>
    <t>[200.1-&gt;122.1]</t>
  </si>
  <si>
    <t>Agilent MassHunter</t>
  </si>
  <si>
    <t>Confirmed by atrazine standard</t>
  </si>
  <si>
    <t xml:space="preserve">YOUR DATA                                                                   YOUR DATA                                                                  YOUR DATA                                                                  YOUR DATA                                                                  YOUR DATA                                                                  YOUR DATA                                                                  YOUR DATA                                                                  YOUR DATA                                                                  YOUR DATA                                                                  YOUR DATA                                                                  YOUR DATA                                                                  YOUR DATA </t>
  </si>
  <si>
    <t>(=inter)</t>
  </si>
  <si>
    <t>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t>
  </si>
  <si>
    <t>YOUR DATA                                                                  YOUR DATA                                                                 YOUR DATA                                                                 YOUR DATA                                                                 YOUR DATA                                                                 YOUR DATA                                                                 YOUR DATA                                                                 YOUR DATA                                                                 YOUR DATA                                                                 YOUR DATA                                                                 YOUR DATA                                                                 YOUR DATA                                                                 YOUR DATA                                                                 YOUR DATA                                                                 YOUR DATA                                                                 YOUR DATA                                                                 YOUR DATA                                                                 YOUR DATA                                                                 YOUR DATA                                                                 YOUR DATA                                                                 YOUR DATA                                                                 YOUR DATA</t>
  </si>
  <si>
    <t>c1(nc(nc(n1)Cl)NCC)NC(C)C</t>
  </si>
  <si>
    <t>atrazine</t>
  </si>
  <si>
    <t>reference standard, ratio of MS/MS</t>
  </si>
  <si>
    <t>87.6</t>
  </si>
  <si>
    <t>PCI</t>
  </si>
  <si>
    <t>NCI</t>
  </si>
  <si>
    <t>C8H14Cl1N5</t>
  </si>
  <si>
    <t>Thermo Fisher Scientific</t>
  </si>
  <si>
    <t>LTQ Orbitrap XL</t>
  </si>
  <si>
    <t xml:space="preserve">Waters Xbridge C18 </t>
  </si>
  <si>
    <t>A=water+0.1% formic acid; B=methanol+0.1% formic acid</t>
  </si>
  <si>
    <t>100-1000</t>
  </si>
  <si>
    <t>10,021</t>
  </si>
  <si>
    <t>MS, RT, MS/MS</t>
  </si>
  <si>
    <t>log Kow correlation</t>
  </si>
  <si>
    <t>Fragment masses of  detected compounds</t>
  </si>
  <si>
    <t>ESI (P)</t>
  </si>
  <si>
    <t>ESI (N)</t>
  </si>
  <si>
    <t>APCI (P)</t>
  </si>
  <si>
    <t>APCI (N)</t>
  </si>
  <si>
    <t>APPI (P)</t>
  </si>
  <si>
    <t>APPI (N)</t>
  </si>
  <si>
    <t>1912-24-9</t>
  </si>
  <si>
    <t>CAS No.</t>
  </si>
  <si>
    <t>10 %B(0);10 %B-50% over 4min;50%B(10);50 %B-95% over 10min;95%B(10)</t>
  </si>
  <si>
    <t>Method name (TARGET 1/2/... – substance information; SUSPECT 1/2/...; NON-TARGET 1/2/...; UNKNOWN 1/2...)</t>
  </si>
  <si>
    <t>MS/MS</t>
  </si>
  <si>
    <t>Mass of ion [m/z] (peak or component)</t>
  </si>
  <si>
    <t>Ion type</t>
  </si>
  <si>
    <t>Component information</t>
  </si>
  <si>
    <t>Collision energy [eV ]</t>
  </si>
  <si>
    <t>Methanol/Water 10/90</t>
  </si>
  <si>
    <t>Base</t>
  </si>
  <si>
    <t>characteristic pattern at ion 243 shows presence of chlorine atom</t>
  </si>
  <si>
    <t>5795C</t>
  </si>
  <si>
    <t>50-800</t>
  </si>
  <si>
    <t>HPCHEMSTATION</t>
  </si>
  <si>
    <t>Library search, manual interpretation</t>
  </si>
  <si>
    <t>1954.19</t>
  </si>
  <si>
    <t>Additional information</t>
  </si>
  <si>
    <t>Longitude</t>
  </si>
  <si>
    <t>Latitude</t>
  </si>
  <si>
    <t>Precision of coordinates</t>
  </si>
  <si>
    <t>Fraction</t>
  </si>
  <si>
    <t>Sampling depth</t>
  </si>
  <si>
    <t>CODE</t>
  </si>
  <si>
    <t>River basin name</t>
  </si>
  <si>
    <t>Code</t>
  </si>
  <si>
    <t>East / West</t>
  </si>
  <si>
    <t>°</t>
  </si>
  <si>
    <t>`</t>
  </si>
  <si>
    <t>``</t>
  </si>
  <si>
    <t>Decimal</t>
  </si>
  <si>
    <t>North / South</t>
  </si>
  <si>
    <t>COUNTRY</t>
  </si>
  <si>
    <t>SAMPLING SITE / STATION</t>
  </si>
  <si>
    <t>Name of country</t>
  </si>
  <si>
    <t>Station name and codes</t>
  </si>
  <si>
    <t>Name</t>
  </si>
  <si>
    <t>National code</t>
  </si>
  <si>
    <t>Relevant EC code -WISE</t>
  </si>
  <si>
    <t>Relevant EC code - Other</t>
  </si>
  <si>
    <t>alphabetical list for Codes</t>
  </si>
  <si>
    <t>Sample Matrix</t>
  </si>
  <si>
    <t>Codes</t>
  </si>
  <si>
    <t>Type of data source</t>
  </si>
  <si>
    <t>Type of monitoring</t>
  </si>
  <si>
    <t>country</t>
  </si>
  <si>
    <t>Coordinates</t>
  </si>
  <si>
    <t>Precise (range 1-10 m)</t>
  </si>
  <si>
    <t>Average (range 10-100 m)</t>
  </si>
  <si>
    <t>Surface water - Lake water</t>
  </si>
  <si>
    <t>Surface water - Coastal water</t>
  </si>
  <si>
    <t>Research and technical studies</t>
  </si>
  <si>
    <t>Investigative</t>
  </si>
  <si>
    <t>Low (range 100-1000 m)</t>
  </si>
  <si>
    <t>Surface water - Transitional water</t>
  </si>
  <si>
    <t>Surveys</t>
  </si>
  <si>
    <t>Operational</t>
  </si>
  <si>
    <t>Albania</t>
  </si>
  <si>
    <t>Surface water - Other</t>
  </si>
  <si>
    <t>Reference</t>
  </si>
  <si>
    <t>Algeria</t>
  </si>
  <si>
    <t>Very low (&gt;1000)</t>
  </si>
  <si>
    <t>Waste water - Municipal</t>
  </si>
  <si>
    <t>Waste water - Other</t>
  </si>
  <si>
    <t>MW</t>
  </si>
  <si>
    <t>Whole water with no separation of liquid and SPM phases</t>
  </si>
  <si>
    <t>Whole water with determination on each separate phase (sum of all phases)</t>
  </si>
  <si>
    <t>DATA SOURCE</t>
  </si>
  <si>
    <t>Sample indentification</t>
  </si>
  <si>
    <t>Name of river / estuary / lake / reservoir / sea</t>
  </si>
  <si>
    <t>River-km</t>
  </si>
  <si>
    <t>Proxy pressures</t>
  </si>
  <si>
    <t>Type of depth sampling</t>
  </si>
  <si>
    <t>Artificial recharge of the groundwater body</t>
  </si>
  <si>
    <t>Associated aquatic ecosystems</t>
  </si>
  <si>
    <t>Dam construction</t>
  </si>
  <si>
    <t>Spot sampling</t>
  </si>
  <si>
    <t>Type of treatment plant associated with the parameter</t>
  </si>
  <si>
    <t>Type of tertiary treatment associated with the parameter</t>
  </si>
  <si>
    <t>A.2. Sand filter+ chlorination</t>
  </si>
  <si>
    <t>B. Tertiary membrane</t>
  </si>
  <si>
    <t xml:space="preserve">YOUR DATA                                                              YOUR DATA                                                               YOUR DATA                                                               YOUR DATA                                                               YOUR DATA                                                               YOUR DATA                                                               YOUR DATA                                                               YOUR DATA                                                               YOUR DATA                                                               YOUR DATA                                                               YOUR DATA                                                               YOUR DATA                                                               YOUR DATA                                                               YOUR DATA                                                               YOUR DATA                                                               YOUR DATA </t>
  </si>
  <si>
    <t xml:space="preserve">EXAMPLE                                                           EXAMPLE                                                           EXAMPLE                                                             EXAMPLE                                                            EXAMPLE                                                                EXAMPLE                                                           EXAMPLE                                                           EXAMPLE                                                             EXAMPLE                                                             EXAMPLE                                                                    EXAMPLE         </t>
  </si>
  <si>
    <t>GC-MS - files attached</t>
  </si>
  <si>
    <t>LC-MS - files attached</t>
  </si>
  <si>
    <t xml:space="preserve">Intensity cut-off value </t>
  </si>
  <si>
    <t>Serial No. in Method LC-MS(MS) or GC-MS(MS) worksheet</t>
  </si>
  <si>
    <t xml:space="preserve">No. of peaks </t>
  </si>
  <si>
    <t>Width of the ion</t>
  </si>
  <si>
    <t>Date of sampling (DD/MM/YYYYY)</t>
  </si>
  <si>
    <t>Accuracy MS/MS [ppm]</t>
  </si>
  <si>
    <t>RT prediction method</t>
  </si>
  <si>
    <t>UNKNOWN_1</t>
  </si>
  <si>
    <t>TARGET1_Atrazine</t>
  </si>
  <si>
    <t>TARGET1_Acesulfame</t>
  </si>
  <si>
    <t>50; 2.1; 3.5</t>
  </si>
  <si>
    <t>GC001</t>
  </si>
  <si>
    <t>Sample identification (link to the raw data file name)</t>
  </si>
  <si>
    <t>DanubeSED01</t>
  </si>
  <si>
    <t>ElbeSW01</t>
  </si>
  <si>
    <t>Exact. Mass</t>
  </si>
  <si>
    <t xml:space="preserve">Collision energy </t>
  </si>
  <si>
    <t>10 eV</t>
  </si>
  <si>
    <t>60,000 @m/z 400; 50,000 @m/z 1000</t>
  </si>
  <si>
    <t>MS, RT, MS/MS, prediction of retention time</t>
  </si>
  <si>
    <t>MetFrag, Mass Frontier, CMF-ID</t>
  </si>
  <si>
    <t>245.0322 25.3, 258.3405 32.5, 260.0665 60.0</t>
  </si>
  <si>
    <t>LC001, LC002, GC001</t>
  </si>
  <si>
    <t>Retention Time  Index LC-MS (UoA approach)</t>
  </si>
  <si>
    <t>Data aquisition</t>
  </si>
  <si>
    <t>Auto MS/MS 5 the most abundant precursors per scan</t>
  </si>
  <si>
    <t>MRM</t>
  </si>
  <si>
    <t>Trace Finder, Mass Hunter…</t>
  </si>
  <si>
    <t xml:space="preserve">Trace Finder, EnviMass, MassBank, </t>
  </si>
  <si>
    <t>Substance name</t>
  </si>
  <si>
    <t>CAS number</t>
  </si>
  <si>
    <t>SMILES</t>
  </si>
  <si>
    <t>Mol. Formula</t>
  </si>
  <si>
    <r>
      <t>[M+H]</t>
    </r>
    <r>
      <rPr>
        <b/>
        <vertAlign val="superscript"/>
        <sz val="10"/>
        <color theme="1"/>
        <rFont val="Calibri"/>
        <family val="2"/>
        <scheme val="minor"/>
      </rPr>
      <t>+</t>
    </r>
  </si>
  <si>
    <t>Guanylurea</t>
  </si>
  <si>
    <t>141-83-3</t>
  </si>
  <si>
    <t>C(=NC(=O)N)(N)N</t>
  </si>
  <si>
    <t>C2H6N4O</t>
  </si>
  <si>
    <t>Amitrol</t>
  </si>
  <si>
    <t>61-82-5</t>
  </si>
  <si>
    <t>Nc1nnc[nH]1</t>
  </si>
  <si>
    <t>C2H4N4</t>
  </si>
  <si>
    <t>Histamine</t>
  </si>
  <si>
    <t>51-45-6</t>
  </si>
  <si>
    <t>c1c([nH]cn1)CCN</t>
  </si>
  <si>
    <t>C5H9N3</t>
  </si>
  <si>
    <t>999-81-5</t>
  </si>
  <si>
    <t>C[N+](C)(C)CCCl</t>
  </si>
  <si>
    <t>C5H13ClN</t>
  </si>
  <si>
    <t>Methamidophos</t>
  </si>
  <si>
    <t>10265-92-6</t>
  </si>
  <si>
    <t>COP(=O)(N)SC</t>
  </si>
  <si>
    <t>C2H8NO2PS</t>
  </si>
  <si>
    <t>1404-90-6</t>
  </si>
  <si>
    <t>C[C@H]1[C@H]([C@@](C[C@@H](O1)O[C@@H]2[C@H]([C@@H]([C@H](O[C@H]2Oc3c4cc5cc3Oc6ccc(cc6Cl)[C@H]([C@H](C(=O)N[C@H](C(=O)N[C@H]5C(=O)N[C@@H]7c8ccc(c(c8)-c9c(cc(cc9O)O)[C@H](NC(=O)[C@H]([C@@H](c1ccc(c(c1)Cl)O4)O)NC7=O)C(=O)O)O)CC(=O)N)NC(=O)[C@@H](CC(C)C)NC)O)CO)O)O)(C)N)O</t>
  </si>
  <si>
    <t>C66H75Cl2N9O24</t>
  </si>
  <si>
    <t>Cefoperazone</t>
  </si>
  <si>
    <t>62893-19-0</t>
  </si>
  <si>
    <t>O=C2N1/C(=C(\CS[C@@H]1[C@@H]2NC(=O)[C@H](c3ccc(O)cc3)NC(=O)N4C(=O)C(=O)N(CC)CC4)CSc5nnnn5C)C(=O)O</t>
  </si>
  <si>
    <t>C25H27N9O8S2</t>
  </si>
  <si>
    <t>Trichlorfon (Dylox)</t>
  </si>
  <si>
    <t>52-68-6</t>
  </si>
  <si>
    <t>COP(=O)(C(C(Cl)(Cl)Cl)O)OC</t>
  </si>
  <si>
    <t>C4H8Cl3O4P</t>
  </si>
  <si>
    <t>Butocarboxim</t>
  </si>
  <si>
    <t xml:space="preserve">34681-10-2 </t>
  </si>
  <si>
    <t>CC(C(=NOC(=O)NC)C)SC</t>
  </si>
  <si>
    <t>C7H14N2O2S</t>
  </si>
  <si>
    <t>Dichlorvos</t>
  </si>
  <si>
    <t>62-73-7</t>
  </si>
  <si>
    <t>COP(=O)(OC)OC=C(Cl)Cl</t>
  </si>
  <si>
    <t>C4H7Cl2O4P</t>
  </si>
  <si>
    <t>Tylosin</t>
  </si>
  <si>
    <t>1401-69-0</t>
  </si>
  <si>
    <t>CC[C@@H]1[C@H](/C=C(/C=C/C(=O)[C@@H](C[C@@H]([C@@H]([C@H]([C@@H](CC(=O)O1)O)C)O[C@H]2[C@@H]([C@H]([C@@H]([C@H](O2)C)O[C@H]3C[C@@]([C@H]([C@@H](O3)C)O)(C)O)N(C)C)O)CC=O)C)\C)CO[C@H]4[C@@H]([C@@H]([C@@H]([C@H](O4)C)O)OC)OC</t>
  </si>
  <si>
    <t>C46H77NO17</t>
  </si>
  <si>
    <t>TCMTB</t>
  </si>
  <si>
    <t>21564-17-0</t>
  </si>
  <si>
    <t>c1ccc2c(c1)nc(s2)SCSC#N</t>
  </si>
  <si>
    <t>C9H6N2S3</t>
  </si>
  <si>
    <t>Rifaximin</t>
  </si>
  <si>
    <t>80621-81-4</t>
  </si>
  <si>
    <t>C[C@H]1/C=C/C=C(\C(=O)NC2=C(C3=C(C4=C(C(=C3O)C)O[C@@](C4=O)(O/C=C/[C@@H]([C@H]([C@H]([C@@H]([C@@H]([C@@H]([C@H]1O)C)O)C)OC(=O)C)C)OC)C)C5=C2N6C=CC(=CC6=N5)C)O)/C</t>
  </si>
  <si>
    <t>C43H51N3O11</t>
  </si>
  <si>
    <t>Spinosad A (Spinosyn A)</t>
  </si>
  <si>
    <t>131929-60-7</t>
  </si>
  <si>
    <t>CC[C@H]1CCC[C@@H]([C@H](C(=O)C2=C[C@H]3[C@@H]4C[C@@H](C[C@H]4C=C[C@H]3[C@@H]2CC(=O)O1)O[C@H]5[C@@H]([C@@H]([C@H]([C@@H](O5)C)OC)OC)OC)C)O[C@H]6CC[C@@H]([C@H](O6)C)N(C)C</t>
  </si>
  <si>
    <t>C41H65NO10</t>
  </si>
  <si>
    <t>Emamectin B1a</t>
  </si>
  <si>
    <t>121124-29-6</t>
  </si>
  <si>
    <t>CC[C@H](C)[C@@H]1[C@H](C=C[C@@]2(O1)C[C@@H]3C[C@H](O2)C/C=C(/[C@H]([C@H](/C=C/C=C/4\CO[C@H]5[C@@]4([C@@H](C=C([C@H]5O)C)C(=O)O3)O)C)O[C@H]6C[C@@H]([C@H]([C@@H](O6)C)O[C@H]7C[C@@H]([C@@H]([C@@H](O7)C)NC)OC)OC)\C)C</t>
  </si>
  <si>
    <t>C49H75NO13</t>
  </si>
  <si>
    <t>71751-41-2</t>
  </si>
  <si>
    <t>CC[C@H](C)[C@@H]1[C@H](C=C[C@@]2(O1)C[C@@H]3C[C@H](O2)C/C=C(/[C@H]([C@H](/C=C/C=C/4\CO[C@H]5[C@@]4([C@@H](C=C([C@H]5O)C)C(=O)O3)O)C)O[C@H]6C[C@@H]([C@H]([C@@H](O6)C)O[C@H]7C[C@@H]([C@H]([C@@H](O7)C)O)OC)OC)\C)C</t>
  </si>
  <si>
    <t>C48H72O14</t>
  </si>
  <si>
    <t>Nigericin</t>
  </si>
  <si>
    <t>28380-24-7</t>
  </si>
  <si>
    <t>C[C@H]1CC[C@@H](O[C@H]1[C@@H](C)C(=O)O)C[C@@H]2C[C@H]([C@H]([C@@]3(O2)[C@@H](C[C@@](O3)(C)[C@H]4CC[C@@](O4)(C)[C@H]5[C@H](C[C@@H](O5)[C@@H]6[C@H](C[C@H]([C@@](O6)(CO)O)C)C)C)C)C)OC</t>
  </si>
  <si>
    <t>C40H68O11</t>
  </si>
  <si>
    <t>70288-86-7</t>
  </si>
  <si>
    <t>CC[C@H](C)[C@@H]1[C@H](CC[C@@]2(O1)C[C@@H]3C[C@H](O2)C/C=C(/[C@H]([C@H](/C=C/C=C/4\CO[C@H]5[C@@]4([C@@H](C=C([C@H]5O)C)C(=O)O3)O)C)O[C@H]6C[C@@H]([C@H]([C@@H](O6)C)O[C@H]7C[C@@H]([C@H]([C@@H](O7)C)O)OC)OC)\C)C</t>
  </si>
  <si>
    <t>C48H74O14</t>
  </si>
  <si>
    <r>
      <t>[M-H]</t>
    </r>
    <r>
      <rPr>
        <b/>
        <vertAlign val="superscript"/>
        <sz val="10"/>
        <color theme="1"/>
        <rFont val="Calibri"/>
        <family val="2"/>
        <scheme val="minor"/>
      </rPr>
      <t>-</t>
    </r>
  </si>
  <si>
    <t>Amitrole</t>
  </si>
  <si>
    <t>Benzoic acid</t>
  </si>
  <si>
    <t>65-85-0</t>
  </si>
  <si>
    <t>OC(=O)c1ccccc1</t>
  </si>
  <si>
    <t>C7H6O2</t>
  </si>
  <si>
    <t>Acephate</t>
  </si>
  <si>
    <t>30560-19-1</t>
  </si>
  <si>
    <t>S(P(=O)(OC)NC(=O)C)C</t>
  </si>
  <si>
    <t>C4H10NO3PS</t>
  </si>
  <si>
    <t>Salicylic acid</t>
  </si>
  <si>
    <t>69-72-7</t>
  </si>
  <si>
    <t>OC(=O)c1ccccc1O</t>
  </si>
  <si>
    <t>C7H6O3</t>
  </si>
  <si>
    <t>Simazine 2-Hydroxy</t>
  </si>
  <si>
    <t xml:space="preserve"> 2599-11-3 </t>
  </si>
  <si>
    <t>O=c1nc([nH]c(NCC)n1)NCC</t>
  </si>
  <si>
    <t>C7H13N5O</t>
  </si>
  <si>
    <t>Tepraloxydim</t>
  </si>
  <si>
    <t>149979-41-9</t>
  </si>
  <si>
    <t>C1(C2CCOCC2)CC(=O)C(=C(C1)O)/C(=N/OC/C=C/Cl)/CC</t>
  </si>
  <si>
    <t>C17H24ClNO4</t>
  </si>
  <si>
    <t>Bromoxynil</t>
  </si>
  <si>
    <t>1689-84-5</t>
  </si>
  <si>
    <t>N#Cc1cc(Br)c(O)c(Br)c1</t>
  </si>
  <si>
    <t>C7H3Br2NO</t>
  </si>
  <si>
    <t>MCPA</t>
  </si>
  <si>
    <t>94-74-6</t>
  </si>
  <si>
    <t>OC(=O)COc1ccc(cc1C)Cl</t>
  </si>
  <si>
    <t>C9H9ClO3</t>
  </si>
  <si>
    <t>Valproic acid</t>
  </si>
  <si>
    <t>99-66-1</t>
  </si>
  <si>
    <t>O=C(O)C(CCC)CCC</t>
  </si>
  <si>
    <t>C8H16O2</t>
  </si>
  <si>
    <t>Phenytoin</t>
  </si>
  <si>
    <t>57-41-0</t>
  </si>
  <si>
    <t>O=C1NC(=O)NC1(c1ccccc1)c1ccccc1</t>
  </si>
  <si>
    <t>C15H12N2O2</t>
  </si>
  <si>
    <t>Flamprop</t>
  </si>
  <si>
    <t>58667-63-3</t>
  </si>
  <si>
    <t>Clc1cc(N(C(=O)c2ccccc2)C(C(=O)O)C)ccc1F</t>
  </si>
  <si>
    <t>C16H13ClFNO3</t>
  </si>
  <si>
    <t>Benodanil</t>
  </si>
  <si>
    <t xml:space="preserve">15310-01-7 </t>
  </si>
  <si>
    <t>Ic1ccccc1C(=O)Nc1ccccc1</t>
  </si>
  <si>
    <t>C13H10INO</t>
  </si>
  <si>
    <t>Dinoterb</t>
  </si>
  <si>
    <t xml:space="preserve">1420-07-1 </t>
  </si>
  <si>
    <t>Oc1c(C(C)(C)C)cc(cc1N(=O)=O)N(=O)=O</t>
  </si>
  <si>
    <t>C10H12N2O5</t>
  </si>
  <si>
    <t>Inabenfide</t>
  </si>
  <si>
    <t>82211-24-3</t>
  </si>
  <si>
    <t>Clc1cc(c(NC(=O)c2ccncc2)cc1)C(O)c1ccccc1</t>
  </si>
  <si>
    <t>C19H15ClN2O2</t>
  </si>
  <si>
    <t>Coumaphos</t>
  </si>
  <si>
    <t>56-72-4</t>
  </si>
  <si>
    <t>Clc1c(c2c(oc1=O)cc(OP(=S)(OCC)OCC)cc2)C</t>
  </si>
  <si>
    <t>C14H16ClO5PS</t>
  </si>
  <si>
    <t>Triclosan</t>
  </si>
  <si>
    <t>3380-34-5</t>
  </si>
  <si>
    <t>Clc1ccc(c(c1)O)Oc1ccc(cc1Cl)Cl</t>
  </si>
  <si>
    <t>C12H7Cl3O2</t>
  </si>
  <si>
    <t>AvermectinB1a (Abamectin)</t>
  </si>
  <si>
    <t>65195-55-3</t>
  </si>
  <si>
    <t>C1[C@@H](O[C@H]([C@@H]([C@H]1OC)O[C@H]1C[C@@H]([C@H]([C@@H](O1)C)O)OC)C)O[C@@H]1/C(=C/C[C@H]2O[C@@]3(C[C@@H](OC(=O)[C@@H]4C=C([C@@H](O)[C@H]5OC/C(=C\C=C\[C@@H]1C)/[C@@]45O)C)C2)O[C@@H]([C@H](C=C3)C)[C@@H](C)CC)/C</t>
  </si>
  <si>
    <t>Salinomycin</t>
  </si>
  <si>
    <t xml:space="preserve">53003-10-4 </t>
  </si>
  <si>
    <t>O1[C@]2(O[C@]([C@@H]3O[C@H]([C@](O)(CC3)CC)C)(CC2)C)[C@H](O)C=C[C@@]21O[C@@H]([C@H](C[C@H]2C)C)[C@H](C(=O)[C@H]([C@@H](O)[C@@H]([C@@H]1O[C@@H]([C@H](C(=O)O)CC)CC[C@@H]1C)C)C)CC</t>
  </si>
  <si>
    <t>C42H70O11</t>
  </si>
  <si>
    <t>Positive Ionization</t>
  </si>
  <si>
    <t>Negative Ionization</t>
  </si>
  <si>
    <t>Vancomycin*</t>
  </si>
  <si>
    <t xml:space="preserve">Elution time [min] </t>
  </si>
  <si>
    <t>Carbon</t>
  </si>
  <si>
    <t>number</t>
  </si>
  <si>
    <t>Data analysis report (mzML)</t>
  </si>
  <si>
    <t>Raw chromatogram; EI/PCI/NCI; MS/MS...  (mzML) (Organization
abbreviation_Ionization mode [POS/NEG]_Collision Energy in eV or %_ Instrument_
Matrix_Sampling Site_Country_Date of Sampling [DD.MM.YYYY]_ Project
abbreviation_Unique Sample ID.mzML)</t>
  </si>
  <si>
    <t>Raw chromatogram; Positive/Negative mode; MS-MS... (Organization
abbreviation_Ionization mode [POS/NEG]_Collision Energy in eV or %_ Instrument_
Matrix_Sampling Site_Country_Date of Sampling [DD.MM.YYYY]_ Project
abbreviation_Unique Sample ID.mzML)</t>
  </si>
  <si>
    <t>UFZ_POS_4eV_LC-ESI-Orbitrap-MS_Elbe_Leipzig_Germany_NoProject_01.01.2014.mzML</t>
  </si>
  <si>
    <t>Formula for retention index  calculation</t>
  </si>
  <si>
    <t>EI_POS_70eV_GC-EI-MS_Danube_Bratislava_Slovakia_JDS3_01.02.2014.mzML</t>
  </si>
  <si>
    <r>
      <t xml:space="preserve">Column dimensions               [mm; mm; </t>
    </r>
    <r>
      <rPr>
        <sz val="11"/>
        <color theme="1"/>
        <rFont val="Symbol"/>
        <family val="1"/>
        <charset val="2"/>
      </rPr>
      <t>m</t>
    </r>
    <r>
      <rPr>
        <sz val="11"/>
        <color theme="1"/>
        <rFont val="Calibri"/>
        <family val="2"/>
        <charset val="238"/>
        <scheme val="minor"/>
      </rPr>
      <t>m]</t>
    </r>
  </si>
  <si>
    <r>
      <t>[</t>
    </r>
    <r>
      <rPr>
        <sz val="11"/>
        <color theme="1"/>
        <rFont val="Symbol"/>
        <family val="1"/>
        <charset val="2"/>
      </rPr>
      <t>m</t>
    </r>
    <r>
      <rPr>
        <sz val="11"/>
        <color theme="1"/>
        <rFont val="Calibri"/>
        <family val="2"/>
        <charset val="238"/>
        <scheme val="minor"/>
      </rPr>
      <t>l]</t>
    </r>
  </si>
  <si>
    <t>Chlormequat*</t>
  </si>
  <si>
    <t>Avermectin B1a***</t>
  </si>
  <si>
    <t>Ivermectin B1a****</t>
  </si>
  <si>
    <r>
      <t>*[M]+=[C</t>
    </r>
    <r>
      <rPr>
        <vertAlign val="subscript"/>
        <sz val="10"/>
        <color theme="1"/>
        <rFont val="Calibri"/>
        <family val="2"/>
        <scheme val="minor"/>
      </rPr>
      <t>5</t>
    </r>
    <r>
      <rPr>
        <sz val="10"/>
        <color theme="1"/>
        <rFont val="Calibri"/>
        <family val="2"/>
        <scheme val="minor"/>
      </rPr>
      <t>H</t>
    </r>
    <r>
      <rPr>
        <vertAlign val="subscript"/>
        <sz val="10"/>
        <color theme="1"/>
        <rFont val="Calibri"/>
        <family val="2"/>
        <scheme val="minor"/>
      </rPr>
      <t>13</t>
    </r>
    <r>
      <rPr>
        <sz val="10"/>
        <color theme="1"/>
        <rFont val="Calibri"/>
        <family val="2"/>
        <scheme val="minor"/>
      </rPr>
      <t>ClN]</t>
    </r>
    <r>
      <rPr>
        <vertAlign val="superscript"/>
        <sz val="10"/>
        <color theme="1"/>
        <rFont val="Calibri"/>
        <family val="2"/>
        <scheme val="minor"/>
      </rPr>
      <t>+</t>
    </r>
    <r>
      <rPr>
        <sz val="10"/>
        <color theme="1"/>
        <rFont val="Calibri"/>
        <family val="2"/>
        <scheme val="minor"/>
      </rPr>
      <t>=122.0731; **[M+H]</t>
    </r>
    <r>
      <rPr>
        <vertAlign val="superscript"/>
        <sz val="10"/>
        <color theme="1"/>
        <rFont val="Calibri"/>
        <family val="2"/>
        <scheme val="minor"/>
      </rPr>
      <t>2+</t>
    </r>
    <r>
      <rPr>
        <sz val="10"/>
        <color theme="1"/>
        <rFont val="Calibri"/>
        <family val="2"/>
        <scheme val="minor"/>
      </rPr>
      <t>=[C</t>
    </r>
    <r>
      <rPr>
        <vertAlign val="subscript"/>
        <sz val="10"/>
        <color theme="1"/>
        <rFont val="Calibri"/>
        <family val="2"/>
        <scheme val="minor"/>
      </rPr>
      <t>66</t>
    </r>
    <r>
      <rPr>
        <sz val="10"/>
        <color theme="1"/>
        <rFont val="Calibri"/>
        <family val="2"/>
        <scheme val="minor"/>
      </rPr>
      <t>H</t>
    </r>
    <r>
      <rPr>
        <vertAlign val="subscript"/>
        <sz val="10"/>
        <color theme="1"/>
        <rFont val="Calibri"/>
        <family val="2"/>
        <scheme val="minor"/>
      </rPr>
      <t>75</t>
    </r>
    <r>
      <rPr>
        <sz val="10"/>
        <color theme="1"/>
        <rFont val="Calibri"/>
        <family val="2"/>
        <scheme val="minor"/>
      </rPr>
      <t>Cl</t>
    </r>
    <r>
      <rPr>
        <vertAlign val="subscript"/>
        <sz val="10"/>
        <color theme="1"/>
        <rFont val="Calibri"/>
        <family val="2"/>
        <scheme val="minor"/>
      </rPr>
      <t>2</t>
    </r>
    <r>
      <rPr>
        <sz val="10"/>
        <color theme="1"/>
        <rFont val="Calibri"/>
        <family val="2"/>
        <scheme val="minor"/>
      </rPr>
      <t>N</t>
    </r>
    <r>
      <rPr>
        <vertAlign val="subscript"/>
        <sz val="10"/>
        <color theme="1"/>
        <rFont val="Calibri"/>
        <family val="2"/>
        <scheme val="minor"/>
      </rPr>
      <t>9</t>
    </r>
    <r>
      <rPr>
        <sz val="10"/>
        <color theme="1"/>
        <rFont val="Calibri"/>
        <family val="2"/>
        <scheme val="minor"/>
      </rPr>
      <t>O</t>
    </r>
    <r>
      <rPr>
        <vertAlign val="subscript"/>
        <sz val="10"/>
        <color theme="1"/>
        <rFont val="Calibri"/>
        <family val="2"/>
        <scheme val="minor"/>
      </rPr>
      <t>24</t>
    </r>
    <r>
      <rPr>
        <sz val="10"/>
        <color theme="1"/>
        <rFont val="Calibri"/>
        <family val="2"/>
        <scheme val="minor"/>
      </rPr>
      <t>+H]</t>
    </r>
    <r>
      <rPr>
        <vertAlign val="superscript"/>
        <sz val="10"/>
        <color theme="1"/>
        <rFont val="Calibri"/>
        <family val="2"/>
        <scheme val="minor"/>
      </rPr>
      <t>2+</t>
    </r>
    <r>
      <rPr>
        <sz val="10"/>
        <color theme="1"/>
        <rFont val="Calibri"/>
        <family val="2"/>
        <scheme val="minor"/>
      </rPr>
      <t>=724.7224; ***[M+NH</t>
    </r>
    <r>
      <rPr>
        <vertAlign val="subscript"/>
        <sz val="10"/>
        <color theme="1"/>
        <rFont val="Calibri"/>
        <family val="2"/>
        <scheme val="minor"/>
      </rPr>
      <t>4</t>
    </r>
    <r>
      <rPr>
        <sz val="10"/>
        <color theme="1"/>
        <rFont val="Calibri"/>
        <family val="2"/>
        <scheme val="minor"/>
      </rPr>
      <t>]</t>
    </r>
    <r>
      <rPr>
        <vertAlign val="superscript"/>
        <sz val="10"/>
        <color theme="1"/>
        <rFont val="Calibri"/>
        <family val="2"/>
        <scheme val="minor"/>
      </rPr>
      <t>+</t>
    </r>
    <r>
      <rPr>
        <sz val="10"/>
        <color theme="1"/>
        <rFont val="Calibri"/>
        <family val="2"/>
        <scheme val="minor"/>
      </rPr>
      <t>=[C</t>
    </r>
    <r>
      <rPr>
        <vertAlign val="subscript"/>
        <sz val="10"/>
        <color theme="1"/>
        <rFont val="Calibri"/>
        <family val="2"/>
        <scheme val="minor"/>
      </rPr>
      <t>48</t>
    </r>
    <r>
      <rPr>
        <sz val="10"/>
        <color theme="1"/>
        <rFont val="Calibri"/>
        <family val="2"/>
        <scheme val="minor"/>
      </rPr>
      <t>H</t>
    </r>
    <r>
      <rPr>
        <vertAlign val="subscript"/>
        <sz val="10"/>
        <color theme="1"/>
        <rFont val="Calibri"/>
        <family val="2"/>
        <scheme val="minor"/>
      </rPr>
      <t>72</t>
    </r>
    <r>
      <rPr>
        <sz val="10"/>
        <color theme="1"/>
        <rFont val="Calibri"/>
        <family val="2"/>
        <scheme val="minor"/>
      </rPr>
      <t>O</t>
    </r>
    <r>
      <rPr>
        <vertAlign val="subscript"/>
        <sz val="10"/>
        <color theme="1"/>
        <rFont val="Calibri"/>
        <family val="2"/>
        <scheme val="minor"/>
      </rPr>
      <t>14</t>
    </r>
    <r>
      <rPr>
        <sz val="10"/>
        <color theme="1"/>
        <rFont val="Calibri"/>
        <family val="2"/>
        <scheme val="minor"/>
      </rPr>
      <t>+NH</t>
    </r>
    <r>
      <rPr>
        <vertAlign val="subscript"/>
        <sz val="10"/>
        <color theme="1"/>
        <rFont val="Calibri"/>
        <family val="2"/>
        <scheme val="minor"/>
      </rPr>
      <t>4</t>
    </r>
    <r>
      <rPr>
        <sz val="10"/>
        <color theme="1"/>
        <rFont val="Calibri"/>
        <family val="2"/>
        <scheme val="minor"/>
      </rPr>
      <t>]</t>
    </r>
    <r>
      <rPr>
        <vertAlign val="superscript"/>
        <sz val="10"/>
        <color theme="1"/>
        <rFont val="Calibri"/>
        <family val="2"/>
        <scheme val="minor"/>
      </rPr>
      <t>+</t>
    </r>
    <r>
      <rPr>
        <sz val="10"/>
        <color theme="1"/>
        <rFont val="Calibri"/>
        <family val="2"/>
        <scheme val="minor"/>
      </rPr>
      <t>=890.5260; ****[M+NH</t>
    </r>
    <r>
      <rPr>
        <vertAlign val="subscript"/>
        <sz val="10"/>
        <color theme="1"/>
        <rFont val="Calibri"/>
        <family val="2"/>
        <scheme val="minor"/>
      </rPr>
      <t>4</t>
    </r>
    <r>
      <rPr>
        <sz val="10"/>
        <color theme="1"/>
        <rFont val="Calibri"/>
        <family val="2"/>
        <scheme val="minor"/>
      </rPr>
      <t>]</t>
    </r>
    <r>
      <rPr>
        <vertAlign val="superscript"/>
        <sz val="10"/>
        <color theme="1"/>
        <rFont val="Calibri"/>
        <family val="2"/>
        <scheme val="minor"/>
      </rPr>
      <t>+</t>
    </r>
    <r>
      <rPr>
        <sz val="10"/>
        <color theme="1"/>
        <rFont val="Calibri"/>
        <family val="2"/>
        <scheme val="minor"/>
      </rPr>
      <t>=[C</t>
    </r>
    <r>
      <rPr>
        <vertAlign val="subscript"/>
        <sz val="10"/>
        <color theme="1"/>
        <rFont val="Calibri"/>
        <family val="2"/>
        <scheme val="minor"/>
      </rPr>
      <t>48</t>
    </r>
    <r>
      <rPr>
        <sz val="10"/>
        <color theme="1"/>
        <rFont val="Calibri"/>
        <family val="2"/>
        <scheme val="minor"/>
      </rPr>
      <t>H</t>
    </r>
    <r>
      <rPr>
        <vertAlign val="subscript"/>
        <sz val="10"/>
        <color theme="1"/>
        <rFont val="Calibri"/>
        <family val="2"/>
        <scheme val="minor"/>
      </rPr>
      <t>74</t>
    </r>
    <r>
      <rPr>
        <sz val="10"/>
        <color theme="1"/>
        <rFont val="Calibri"/>
        <family val="2"/>
        <scheme val="minor"/>
      </rPr>
      <t>O</t>
    </r>
    <r>
      <rPr>
        <vertAlign val="subscript"/>
        <sz val="10"/>
        <color theme="1"/>
        <rFont val="Calibri"/>
        <family val="2"/>
        <scheme val="minor"/>
      </rPr>
      <t>14</t>
    </r>
    <r>
      <rPr>
        <sz val="10"/>
        <color theme="1"/>
        <rFont val="Calibri"/>
        <family val="2"/>
        <scheme val="minor"/>
      </rPr>
      <t>+NH</t>
    </r>
    <r>
      <rPr>
        <vertAlign val="subscript"/>
        <sz val="10"/>
        <color theme="1"/>
        <rFont val="Calibri"/>
        <family val="2"/>
        <scheme val="minor"/>
      </rPr>
      <t>4</t>
    </r>
    <r>
      <rPr>
        <sz val="10"/>
        <color theme="1"/>
        <rFont val="Calibri"/>
        <family val="2"/>
        <scheme val="minor"/>
      </rPr>
      <t>]</t>
    </r>
    <r>
      <rPr>
        <vertAlign val="superscript"/>
        <sz val="10"/>
        <color theme="1"/>
        <rFont val="Calibri"/>
        <family val="2"/>
        <scheme val="minor"/>
      </rPr>
      <t>+</t>
    </r>
    <r>
      <rPr>
        <sz val="10"/>
        <color theme="1"/>
        <rFont val="Calibri"/>
        <family val="2"/>
        <scheme val="minor"/>
      </rPr>
      <t>=892.5417</t>
    </r>
  </si>
  <si>
    <r>
      <t>Retention time in     the 1</t>
    </r>
    <r>
      <rPr>
        <vertAlign val="superscript"/>
        <sz val="11"/>
        <color theme="1"/>
        <rFont val="Calibri"/>
        <family val="2"/>
        <charset val="238"/>
        <scheme val="minor"/>
      </rPr>
      <t>st</t>
    </r>
    <r>
      <rPr>
        <sz val="11"/>
        <color theme="1"/>
        <rFont val="Calibri"/>
        <family val="2"/>
        <scheme val="minor"/>
      </rPr>
      <t xml:space="preserve"> column     [min]</t>
    </r>
  </si>
  <si>
    <r>
      <t>Retention time in the 2</t>
    </r>
    <r>
      <rPr>
        <vertAlign val="superscript"/>
        <sz val="11"/>
        <color theme="1"/>
        <rFont val="Calibri"/>
        <family val="2"/>
        <charset val="238"/>
        <scheme val="minor"/>
      </rPr>
      <t>nd</t>
    </r>
    <r>
      <rPr>
        <sz val="11"/>
        <color theme="1"/>
        <rFont val="Calibri"/>
        <family val="2"/>
        <scheme val="minor"/>
      </rPr>
      <t xml:space="preserve"> column     [sec]</t>
    </r>
  </si>
  <si>
    <t>Accuracy  MS [ppm/mDa]</t>
  </si>
  <si>
    <t>Accuracy MS/MS [ppm/mDa]</t>
  </si>
  <si>
    <t>2 mDa</t>
  </si>
  <si>
    <t>3 mDa</t>
  </si>
  <si>
    <t>BIOTA:  River / Transitional water - Lake / Reservoir -  Coastal / Territorial (marine) waters - Terrestrial</t>
  </si>
  <si>
    <t>Species group</t>
  </si>
  <si>
    <t>Species name (in Latin)</t>
  </si>
  <si>
    <t>Was species alive?</t>
  </si>
  <si>
    <t>(Terrestrial species)</t>
  </si>
  <si>
    <t>Basis of measurement</t>
  </si>
  <si>
    <t>Tissue element of species monitored</t>
  </si>
  <si>
    <t>Biota size [mm]</t>
  </si>
  <si>
    <t>Biota weight [kg]</t>
  </si>
  <si>
    <t>Number of organisms used</t>
  </si>
  <si>
    <t>Dry Wet Ratio [weight %]</t>
  </si>
  <si>
    <t>Fat content   [% of total wet matter]</t>
  </si>
  <si>
    <t>Soil type</t>
  </si>
  <si>
    <t>Soil texture</t>
  </si>
  <si>
    <t>Category of environment</t>
  </si>
  <si>
    <t>Category of microenvironment</t>
  </si>
  <si>
    <t>Room on the street</t>
  </si>
  <si>
    <t>Air filtration system</t>
  </si>
  <si>
    <t>Sample matrix</t>
  </si>
  <si>
    <t>Peak area of the ion [optional]</t>
  </si>
  <si>
    <t>Example</t>
  </si>
  <si>
    <t>YOUR DATA</t>
  </si>
  <si>
    <t>Clarithromycin</t>
  </si>
  <si>
    <t>Ciprofloxacin</t>
  </si>
  <si>
    <t>c1c2c(cc(c1F)N3CCNCC3)n(cc(c2=O)C(=O)O)C4CC4</t>
  </si>
  <si>
    <t>Peak Area</t>
  </si>
  <si>
    <t>CC[C@@H]1[C@@]([C@@H]([C@H](C(=O)[C@@H](C[C@@]([C@@H]([C@H]([C@@H]([C@H](C(=O)O1)C)O[C@H]2C[C@@]([C@H]([C@@H](O2)C)O)(C)OC)C)O[C@H]3[C@@H]([C@H](C[C@H](O3)C)N(C)C)O)(C)OC)C)C)O)(C)O</t>
  </si>
  <si>
    <t>Concentation level units</t>
  </si>
  <si>
    <t>ng/L</t>
  </si>
  <si>
    <t>Response expression [Peak Area or Maximum Intensity]</t>
  </si>
  <si>
    <t>Response at concentration level 1</t>
  </si>
  <si>
    <t>Concentation level 2</t>
  </si>
  <si>
    <t>Concentation level 1</t>
  </si>
  <si>
    <t>Response at concentration level 2</t>
  </si>
  <si>
    <t>Concentation level 3</t>
  </si>
  <si>
    <t>Response at concentration level 3</t>
  </si>
  <si>
    <t>Concentation level 4</t>
  </si>
  <si>
    <t>Response at concentration level 4</t>
  </si>
  <si>
    <t>Concentation level 5</t>
  </si>
  <si>
    <t>Response at concentration level 5</t>
  </si>
  <si>
    <t>Concentation level 6</t>
  </si>
  <si>
    <t>Response at concentration level 6</t>
  </si>
  <si>
    <t>Concentation level 7</t>
  </si>
  <si>
    <t>Response at concentration level 7</t>
  </si>
  <si>
    <t>ΝΑ</t>
  </si>
  <si>
    <t>Spiked Compound Name</t>
  </si>
  <si>
    <t>Concentation level 8</t>
  </si>
  <si>
    <t>Response at concentration level 8</t>
  </si>
  <si>
    <t>Ionization</t>
  </si>
  <si>
    <t>POSITIVE</t>
  </si>
  <si>
    <t>RT [min]</t>
  </si>
  <si>
    <t>Afghanistan</t>
  </si>
  <si>
    <t>AF / AFG</t>
  </si>
  <si>
    <t>AL / ALB</t>
  </si>
  <si>
    <t>DZ / DZA</t>
  </si>
  <si>
    <t>American Samoa</t>
  </si>
  <si>
    <t>AS / ASM</t>
  </si>
  <si>
    <t>Andorra</t>
  </si>
  <si>
    <t>AD / AND</t>
  </si>
  <si>
    <t>Angola</t>
  </si>
  <si>
    <t>AO / AGO</t>
  </si>
  <si>
    <t>Anguilla</t>
  </si>
  <si>
    <t>AI / AIA</t>
  </si>
  <si>
    <t>Antarctica</t>
  </si>
  <si>
    <t>AQ / ATA</t>
  </si>
  <si>
    <t>Bahamas</t>
  </si>
  <si>
    <t>BS / BHS</t>
  </si>
  <si>
    <t>Bahrain</t>
  </si>
  <si>
    <t>BH / BHR</t>
  </si>
  <si>
    <t>Bangladesh</t>
  </si>
  <si>
    <t>BD / BGD</t>
  </si>
  <si>
    <t>Barbados</t>
  </si>
  <si>
    <t>BB / BRB</t>
  </si>
  <si>
    <t>Belarus</t>
  </si>
  <si>
    <t>BY / BLR</t>
  </si>
  <si>
    <t>Belgium</t>
  </si>
  <si>
    <t>BE / BEL</t>
  </si>
  <si>
    <t>Belize</t>
  </si>
  <si>
    <t>BZ / BLZ</t>
  </si>
  <si>
    <t>Benin</t>
  </si>
  <si>
    <t>BJ / BEN</t>
  </si>
  <si>
    <t>Bermuda</t>
  </si>
  <si>
    <t>BM / BMU</t>
  </si>
  <si>
    <t>Bhutan</t>
  </si>
  <si>
    <t>BT / BTN</t>
  </si>
  <si>
    <t>Bolivia</t>
  </si>
  <si>
    <t>BO / BOL</t>
  </si>
  <si>
    <t>Bosnia and Herzegovina</t>
  </si>
  <si>
    <t>BA / BIH</t>
  </si>
  <si>
    <t>Botswana</t>
  </si>
  <si>
    <t>BW / BWA</t>
  </si>
  <si>
    <t>Brazil</t>
  </si>
  <si>
    <t>BR / BRA</t>
  </si>
  <si>
    <t>British Indian Ocean Territory</t>
  </si>
  <si>
    <t>IO / IOT</t>
  </si>
  <si>
    <t>British Virgin Islands</t>
  </si>
  <si>
    <t>VG / VGB</t>
  </si>
  <si>
    <t>Brunei</t>
  </si>
  <si>
    <t>BN / BRN</t>
  </si>
  <si>
    <t>Bulgaria</t>
  </si>
  <si>
    <t>BG / BGR</t>
  </si>
  <si>
    <t>Burkina Faso</t>
  </si>
  <si>
    <t>BF / BFA</t>
  </si>
  <si>
    <t>Burundi</t>
  </si>
  <si>
    <t>BI / BDI</t>
  </si>
  <si>
    <t>Cambodia</t>
  </si>
  <si>
    <t>KH / KHM</t>
  </si>
  <si>
    <t>Cameroon</t>
  </si>
  <si>
    <t>CM / CMR</t>
  </si>
  <si>
    <t>Canada</t>
  </si>
  <si>
    <t>CA / CAN</t>
  </si>
  <si>
    <t>Cape Verde</t>
  </si>
  <si>
    <t>CV / CPV</t>
  </si>
  <si>
    <t>Cayman Islands</t>
  </si>
  <si>
    <t>KY / CYM</t>
  </si>
  <si>
    <t>Central African Republic</t>
  </si>
  <si>
    <t>CF / CAF</t>
  </si>
  <si>
    <t>Chad</t>
  </si>
  <si>
    <t>TD / TCD</t>
  </si>
  <si>
    <t>Chile</t>
  </si>
  <si>
    <t>CL / CHL</t>
  </si>
  <si>
    <t>China</t>
  </si>
  <si>
    <t>CN / CHN</t>
  </si>
  <si>
    <t>Christmas Island</t>
  </si>
  <si>
    <t>CX / CXR</t>
  </si>
  <si>
    <t>Cocos Islands</t>
  </si>
  <si>
    <t>CC / CCK</t>
  </si>
  <si>
    <t>Colombia</t>
  </si>
  <si>
    <t>CO / COL</t>
  </si>
  <si>
    <t>Comoros</t>
  </si>
  <si>
    <t>KM / COM</t>
  </si>
  <si>
    <t>Cook Islands</t>
  </si>
  <si>
    <t>CK / COK</t>
  </si>
  <si>
    <t>Costa Rica</t>
  </si>
  <si>
    <t>CR / CRI</t>
  </si>
  <si>
    <t>Croatia</t>
  </si>
  <si>
    <t>HR / HRV</t>
  </si>
  <si>
    <t>Cuba</t>
  </si>
  <si>
    <t>CU / CUB</t>
  </si>
  <si>
    <t>Curacao</t>
  </si>
  <si>
    <t>CW / CUW</t>
  </si>
  <si>
    <t>Cyprus</t>
  </si>
  <si>
    <t>CY / CYP</t>
  </si>
  <si>
    <t>Czech Republic</t>
  </si>
  <si>
    <t>CZ / CZE</t>
  </si>
  <si>
    <t>Democratic Republic of the Congo</t>
  </si>
  <si>
    <t>CD / COD</t>
  </si>
  <si>
    <t>Denmark</t>
  </si>
  <si>
    <t>DK / DNK</t>
  </si>
  <si>
    <t>Djibouti</t>
  </si>
  <si>
    <t>DJ / DJI</t>
  </si>
  <si>
    <t>Dominica</t>
  </si>
  <si>
    <t>DM / DMA</t>
  </si>
  <si>
    <t>Dominican Republic</t>
  </si>
  <si>
    <t>DO / DOM</t>
  </si>
  <si>
    <t>East Timor</t>
  </si>
  <si>
    <t>TL / TLS</t>
  </si>
  <si>
    <t>Ecuador</t>
  </si>
  <si>
    <t>EC / ECU</t>
  </si>
  <si>
    <t>Egypt</t>
  </si>
  <si>
    <t>EG / EGY</t>
  </si>
  <si>
    <t>El Salvador</t>
  </si>
  <si>
    <t>SV / SLV</t>
  </si>
  <si>
    <t>Equatorial Guinea</t>
  </si>
  <si>
    <t>GQ / GNQ</t>
  </si>
  <si>
    <t>Eritrea</t>
  </si>
  <si>
    <t>ER / ERI</t>
  </si>
  <si>
    <t>Estonia</t>
  </si>
  <si>
    <t>EE / EST</t>
  </si>
  <si>
    <t>Ethiopia</t>
  </si>
  <si>
    <t>ET / ETH</t>
  </si>
  <si>
    <t>Falkland Islands</t>
  </si>
  <si>
    <t>FK / FLK</t>
  </si>
  <si>
    <t>Faroe Islands</t>
  </si>
  <si>
    <t>FO / FRO</t>
  </si>
  <si>
    <t>Fiji</t>
  </si>
  <si>
    <t>FJ / FJI</t>
  </si>
  <si>
    <t>Finland</t>
  </si>
  <si>
    <t>FI / FIN</t>
  </si>
  <si>
    <t>France</t>
  </si>
  <si>
    <t>FR / FRA</t>
  </si>
  <si>
    <t>French Polynesia</t>
  </si>
  <si>
    <t>PF / PYF</t>
  </si>
  <si>
    <t>Gabon</t>
  </si>
  <si>
    <t>GA / GAB</t>
  </si>
  <si>
    <t>Gambia</t>
  </si>
  <si>
    <t>GM / GMB</t>
  </si>
  <si>
    <t>Georgia</t>
  </si>
  <si>
    <t>GE / GEO</t>
  </si>
  <si>
    <t>Germany</t>
  </si>
  <si>
    <t>DE / DEU</t>
  </si>
  <si>
    <t>Ghana</t>
  </si>
  <si>
    <t>GH / GHA</t>
  </si>
  <si>
    <t>Gibraltar</t>
  </si>
  <si>
    <t>GI / GIB</t>
  </si>
  <si>
    <t>Greece</t>
  </si>
  <si>
    <t>GR / GRC</t>
  </si>
  <si>
    <t>Greenland</t>
  </si>
  <si>
    <t>GL / GRL</t>
  </si>
  <si>
    <t>Grenada</t>
  </si>
  <si>
    <t>GD / GRD</t>
  </si>
  <si>
    <t>Guam</t>
  </si>
  <si>
    <t>GU / GUM</t>
  </si>
  <si>
    <t>Guatemala</t>
  </si>
  <si>
    <t>GT / GTM</t>
  </si>
  <si>
    <t>Guernsey</t>
  </si>
  <si>
    <t>GG / GGY</t>
  </si>
  <si>
    <t>Guinea</t>
  </si>
  <si>
    <t>GN / GIN</t>
  </si>
  <si>
    <t>Guinea-Bissau</t>
  </si>
  <si>
    <t>GW / GNB</t>
  </si>
  <si>
    <t>Guyana</t>
  </si>
  <si>
    <t>GY / GUY</t>
  </si>
  <si>
    <t>Haiti</t>
  </si>
  <si>
    <t>HT / HTI</t>
  </si>
  <si>
    <t>Honduras</t>
  </si>
  <si>
    <t>HN / HND</t>
  </si>
  <si>
    <t>Hong Kong</t>
  </si>
  <si>
    <t>HK / HKG</t>
  </si>
  <si>
    <t>Hungary</t>
  </si>
  <si>
    <t>HU / HUN</t>
  </si>
  <si>
    <t>Iceland</t>
  </si>
  <si>
    <t>IS / ISL</t>
  </si>
  <si>
    <t>India</t>
  </si>
  <si>
    <t>IN / IND</t>
  </si>
  <si>
    <t>Indonesia</t>
  </si>
  <si>
    <t>ID / IDN</t>
  </si>
  <si>
    <t>Iran</t>
  </si>
  <si>
    <t>IR / IRN</t>
  </si>
  <si>
    <t>Iraq</t>
  </si>
  <si>
    <t>IQ / IRQ</t>
  </si>
  <si>
    <t>Ireland</t>
  </si>
  <si>
    <t>IE / IRL</t>
  </si>
  <si>
    <t>Isle of Man</t>
  </si>
  <si>
    <t>IM / IMN</t>
  </si>
  <si>
    <t>Israel</t>
  </si>
  <si>
    <t>IL / ISR</t>
  </si>
  <si>
    <t>Italy</t>
  </si>
  <si>
    <t>IT / ITA</t>
  </si>
  <si>
    <t>Ivory Coast</t>
  </si>
  <si>
    <t>CI / CIV</t>
  </si>
  <si>
    <t>Jamaica</t>
  </si>
  <si>
    <t>JM / JAM</t>
  </si>
  <si>
    <t>Japan</t>
  </si>
  <si>
    <t>JP / JPN</t>
  </si>
  <si>
    <t>Jersey</t>
  </si>
  <si>
    <t>JE / JEY</t>
  </si>
  <si>
    <t>Jordan</t>
  </si>
  <si>
    <t>JO / JOR</t>
  </si>
  <si>
    <t>Kazakhstan</t>
  </si>
  <si>
    <t>KZ / KAZ</t>
  </si>
  <si>
    <t>Kenya</t>
  </si>
  <si>
    <t>KE / KEN</t>
  </si>
  <si>
    <t>Kiribati</t>
  </si>
  <si>
    <t>KI / KIR</t>
  </si>
  <si>
    <t>Kosovo</t>
  </si>
  <si>
    <t>XK / XKX</t>
  </si>
  <si>
    <t>Kuwait</t>
  </si>
  <si>
    <t>KW / KWT</t>
  </si>
  <si>
    <t>Kyrgyzstan</t>
  </si>
  <si>
    <t>KG / KGZ</t>
  </si>
  <si>
    <t>Laos</t>
  </si>
  <si>
    <t>LA / LAO</t>
  </si>
  <si>
    <t>Latvia</t>
  </si>
  <si>
    <t>LV / LVA</t>
  </si>
  <si>
    <t>Lebanon</t>
  </si>
  <si>
    <t>LB / LBN</t>
  </si>
  <si>
    <t>Lesotho</t>
  </si>
  <si>
    <t>LS / LSO</t>
  </si>
  <si>
    <t>Liberia</t>
  </si>
  <si>
    <t>LR / LBR</t>
  </si>
  <si>
    <t>Libya</t>
  </si>
  <si>
    <t>LY / LBY</t>
  </si>
  <si>
    <t>Liechtenstein</t>
  </si>
  <si>
    <t>LI / LIE</t>
  </si>
  <si>
    <t>Lithuania</t>
  </si>
  <si>
    <t>LT / LTU</t>
  </si>
  <si>
    <t>Luxembourg</t>
  </si>
  <si>
    <t>LU / LUX</t>
  </si>
  <si>
    <t>Macau</t>
  </si>
  <si>
    <t>MO / MAC</t>
  </si>
  <si>
    <t>MK / MKD</t>
  </si>
  <si>
    <t>Madagascar</t>
  </si>
  <si>
    <t>MG / MDG</t>
  </si>
  <si>
    <t>Malawi</t>
  </si>
  <si>
    <t>MW / MWI</t>
  </si>
  <si>
    <t>Malaysia</t>
  </si>
  <si>
    <t>MY / MYS</t>
  </si>
  <si>
    <t>Maldives</t>
  </si>
  <si>
    <t>MV / MDV</t>
  </si>
  <si>
    <t>Mali</t>
  </si>
  <si>
    <t>ML / MLI</t>
  </si>
  <si>
    <t>Malta</t>
  </si>
  <si>
    <t>MT / MLT</t>
  </si>
  <si>
    <t>Marshall Islands</t>
  </si>
  <si>
    <t>MH / MHL</t>
  </si>
  <si>
    <t>Mauritania</t>
  </si>
  <si>
    <t>MR / MRT</t>
  </si>
  <si>
    <t>Mauritius</t>
  </si>
  <si>
    <t>MU / MUS</t>
  </si>
  <si>
    <t>Mayotte</t>
  </si>
  <si>
    <t>YT / MYT</t>
  </si>
  <si>
    <t>Mexico</t>
  </si>
  <si>
    <t>MX / MEX</t>
  </si>
  <si>
    <t>Micronesia</t>
  </si>
  <si>
    <t>FM / FSM</t>
  </si>
  <si>
    <t>Moldova</t>
  </si>
  <si>
    <t>MD / MDA</t>
  </si>
  <si>
    <t>Monaco</t>
  </si>
  <si>
    <t>MC / MCO</t>
  </si>
  <si>
    <t>Mongolia</t>
  </si>
  <si>
    <t>MN / MNG</t>
  </si>
  <si>
    <t>Montenegro</t>
  </si>
  <si>
    <t>ME / MNE</t>
  </si>
  <si>
    <t>Montserrat</t>
  </si>
  <si>
    <t>MS / MSR</t>
  </si>
  <si>
    <t>Morocco</t>
  </si>
  <si>
    <t>MA / MAR</t>
  </si>
  <si>
    <t>Mozambique</t>
  </si>
  <si>
    <t>MZ / MOZ</t>
  </si>
  <si>
    <t>Myanmar</t>
  </si>
  <si>
    <t>MM / MMR</t>
  </si>
  <si>
    <t>Namibia</t>
  </si>
  <si>
    <t>NA / NAM</t>
  </si>
  <si>
    <t>Nauru</t>
  </si>
  <si>
    <t>NR / NRU</t>
  </si>
  <si>
    <t>Nepal</t>
  </si>
  <si>
    <t>NP / NPL</t>
  </si>
  <si>
    <t>Netherlands</t>
  </si>
  <si>
    <t>NL / NLD</t>
  </si>
  <si>
    <t>Netherlands Antilles</t>
  </si>
  <si>
    <t>AN / ANT</t>
  </si>
  <si>
    <t>New Caledonia</t>
  </si>
  <si>
    <t>NC / NCL</t>
  </si>
  <si>
    <t>New Zealand</t>
  </si>
  <si>
    <t>NZ / NZL</t>
  </si>
  <si>
    <t>Nicaragua</t>
  </si>
  <si>
    <t>NI / NIC</t>
  </si>
  <si>
    <t>Niger</t>
  </si>
  <si>
    <t>NE / NER</t>
  </si>
  <si>
    <t>Nigeria</t>
  </si>
  <si>
    <t>NG / NGA</t>
  </si>
  <si>
    <t>Niue</t>
  </si>
  <si>
    <t>NU / NIU</t>
  </si>
  <si>
    <t>North Korea</t>
  </si>
  <si>
    <t>KP / PRK</t>
  </si>
  <si>
    <t>Northern Mariana Islands</t>
  </si>
  <si>
    <t>MP / MNP</t>
  </si>
  <si>
    <t>Norway</t>
  </si>
  <si>
    <t>NO / NOR</t>
  </si>
  <si>
    <t>Oman</t>
  </si>
  <si>
    <t>OM / OMN</t>
  </si>
  <si>
    <t>Pakistan</t>
  </si>
  <si>
    <t>PK / PAK</t>
  </si>
  <si>
    <t>Palau</t>
  </si>
  <si>
    <t>PW / PLW</t>
  </si>
  <si>
    <t>Palestine</t>
  </si>
  <si>
    <t>PS / PSE</t>
  </si>
  <si>
    <t>Panama</t>
  </si>
  <si>
    <t>PA / PAN</t>
  </si>
  <si>
    <t>Papua New Guinea</t>
  </si>
  <si>
    <t>PG / PNG</t>
  </si>
  <si>
    <t>Paraguay</t>
  </si>
  <si>
    <t>PY / PRY</t>
  </si>
  <si>
    <t>Peru</t>
  </si>
  <si>
    <t>PE / PER</t>
  </si>
  <si>
    <t>Philippines</t>
  </si>
  <si>
    <t>PH / PHL</t>
  </si>
  <si>
    <t>Pitcairn</t>
  </si>
  <si>
    <t>PN / PCN</t>
  </si>
  <si>
    <t>Poland</t>
  </si>
  <si>
    <t>PL / POL</t>
  </si>
  <si>
    <t>Portugal</t>
  </si>
  <si>
    <t>PT / PRT</t>
  </si>
  <si>
    <t>Puerto Rico</t>
  </si>
  <si>
    <t>PR / PRI</t>
  </si>
  <si>
    <t>Qatar</t>
  </si>
  <si>
    <t>QA / QAT</t>
  </si>
  <si>
    <t>Republic of the Congo</t>
  </si>
  <si>
    <t>CG / COG</t>
  </si>
  <si>
    <t>Reunion</t>
  </si>
  <si>
    <t>RE / REU</t>
  </si>
  <si>
    <t>Romania</t>
  </si>
  <si>
    <t>RO / ROU</t>
  </si>
  <si>
    <t>Russia</t>
  </si>
  <si>
    <t>RU / RUS</t>
  </si>
  <si>
    <t>Rwanda</t>
  </si>
  <si>
    <t>RW / RWA</t>
  </si>
  <si>
    <t>Saint Barthelemy</t>
  </si>
  <si>
    <t>BL / BLM</t>
  </si>
  <si>
    <t>Saint Helena</t>
  </si>
  <si>
    <t>SH / SHN</t>
  </si>
  <si>
    <t>Saint Kitts and Nevis</t>
  </si>
  <si>
    <t>KN / KNA</t>
  </si>
  <si>
    <t>Saint Lucia</t>
  </si>
  <si>
    <t>LC / LCA</t>
  </si>
  <si>
    <t>Saint Martin</t>
  </si>
  <si>
    <t>MF / MAF</t>
  </si>
  <si>
    <t>Saint Pierre and Miquelon</t>
  </si>
  <si>
    <t>PM / SPM</t>
  </si>
  <si>
    <t>Saint Vincent and the Grenadines</t>
  </si>
  <si>
    <t>VC / VCT</t>
  </si>
  <si>
    <t>Samoa</t>
  </si>
  <si>
    <t>WS / WSM</t>
  </si>
  <si>
    <t>San Marino</t>
  </si>
  <si>
    <t>SM / SMR</t>
  </si>
  <si>
    <t>Sao Tome and Principe</t>
  </si>
  <si>
    <t>ST / STP</t>
  </si>
  <si>
    <t>Saudi Arabia</t>
  </si>
  <si>
    <t>SA / SAU</t>
  </si>
  <si>
    <t>Senegal</t>
  </si>
  <si>
    <t>SN / SEN</t>
  </si>
  <si>
    <t>Serbia</t>
  </si>
  <si>
    <t>RS / SRB</t>
  </si>
  <si>
    <t>Seychelles</t>
  </si>
  <si>
    <t>SC / SYC</t>
  </si>
  <si>
    <t>Sierra Leone</t>
  </si>
  <si>
    <t>SL / SLE</t>
  </si>
  <si>
    <t>Singapore</t>
  </si>
  <si>
    <t>SG / SGP</t>
  </si>
  <si>
    <t>Sint Maarten</t>
  </si>
  <si>
    <t>SX / SXM</t>
  </si>
  <si>
    <t>Slovakia</t>
  </si>
  <si>
    <t>SK / SVK</t>
  </si>
  <si>
    <t>Slovenia</t>
  </si>
  <si>
    <t>SI / SVN</t>
  </si>
  <si>
    <t>Solomon Islands</t>
  </si>
  <si>
    <t>SB / SLB</t>
  </si>
  <si>
    <t>Somalia</t>
  </si>
  <si>
    <t>SO / SOM</t>
  </si>
  <si>
    <t>South Africa</t>
  </si>
  <si>
    <t>ZA / ZAF</t>
  </si>
  <si>
    <t>South Korea</t>
  </si>
  <si>
    <t>KR / KOR</t>
  </si>
  <si>
    <t>South Sudan</t>
  </si>
  <si>
    <t>SS / SSD</t>
  </si>
  <si>
    <t>Spain</t>
  </si>
  <si>
    <t>ES / ESP</t>
  </si>
  <si>
    <t>Sri Lanka</t>
  </si>
  <si>
    <t>LK / LKA</t>
  </si>
  <si>
    <t>Sudan</t>
  </si>
  <si>
    <t>SD / SDN</t>
  </si>
  <si>
    <t>Suriname</t>
  </si>
  <si>
    <t>SR / SUR</t>
  </si>
  <si>
    <t>Svalbard and Jan Mayen</t>
  </si>
  <si>
    <t>SJ / SJM</t>
  </si>
  <si>
    <t>Swaziland</t>
  </si>
  <si>
    <t>SZ / SWZ</t>
  </si>
  <si>
    <t>Sweden</t>
  </si>
  <si>
    <t>SE / SWE</t>
  </si>
  <si>
    <t>Switzerland</t>
  </si>
  <si>
    <t>CH / CHE</t>
  </si>
  <si>
    <t>Syria</t>
  </si>
  <si>
    <t>SY / SYR</t>
  </si>
  <si>
    <t>Taiwan</t>
  </si>
  <si>
    <t>TW / TWN</t>
  </si>
  <si>
    <t>Tajikistan</t>
  </si>
  <si>
    <t>TJ / TJK</t>
  </si>
  <si>
    <t>Tanzania</t>
  </si>
  <si>
    <t>TZ / TZA</t>
  </si>
  <si>
    <t>Thailand</t>
  </si>
  <si>
    <t>TH / THA</t>
  </si>
  <si>
    <t>Togo</t>
  </si>
  <si>
    <t>TG / TGO</t>
  </si>
  <si>
    <t>Tokelau</t>
  </si>
  <si>
    <t>TK / TKL</t>
  </si>
  <si>
    <t>Tonga</t>
  </si>
  <si>
    <t>TO / TON</t>
  </si>
  <si>
    <t>Trinidad and Tobago</t>
  </si>
  <si>
    <t>TT / TTO</t>
  </si>
  <si>
    <t>Tunisia</t>
  </si>
  <si>
    <t>TN / TUN</t>
  </si>
  <si>
    <t>Turkey</t>
  </si>
  <si>
    <t>TR / TUR</t>
  </si>
  <si>
    <t>Turkmenistan</t>
  </si>
  <si>
    <t>TM / TKM</t>
  </si>
  <si>
    <t>Turks and Caicos Islands</t>
  </si>
  <si>
    <t>TC / TCA</t>
  </si>
  <si>
    <t>Tuvalu</t>
  </si>
  <si>
    <t>TV / TUV</t>
  </si>
  <si>
    <t>U.S. Virgin Islands</t>
  </si>
  <si>
    <t>VI / VIR</t>
  </si>
  <si>
    <t>Uganda</t>
  </si>
  <si>
    <t>UG / UGA</t>
  </si>
  <si>
    <t>Ukraine</t>
  </si>
  <si>
    <t>UA / UKR</t>
  </si>
  <si>
    <t>United Arab Emirates</t>
  </si>
  <si>
    <t>AE / ARE</t>
  </si>
  <si>
    <t>United Kingdom</t>
  </si>
  <si>
    <t>GB / GBR</t>
  </si>
  <si>
    <t>United States</t>
  </si>
  <si>
    <t>US / USA</t>
  </si>
  <si>
    <t>Uruguay</t>
  </si>
  <si>
    <t>UY / URY</t>
  </si>
  <si>
    <t>Uzbekistan</t>
  </si>
  <si>
    <t>UZ / UZB</t>
  </si>
  <si>
    <t>Vanuatu</t>
  </si>
  <si>
    <t>VU / VUT</t>
  </si>
  <si>
    <t>Vatican</t>
  </si>
  <si>
    <t>VA / VAT</t>
  </si>
  <si>
    <t>Venezuela</t>
  </si>
  <si>
    <t>VE / VEN</t>
  </si>
  <si>
    <t>Vietnam</t>
  </si>
  <si>
    <t>VN / VNM</t>
  </si>
  <si>
    <t>Wallis and Futuna</t>
  </si>
  <si>
    <t>WF / WLF</t>
  </si>
  <si>
    <t>Western Sahara</t>
  </si>
  <si>
    <t>EH / ESH</t>
  </si>
  <si>
    <t>Yemen</t>
  </si>
  <si>
    <t>YE / YEM</t>
  </si>
  <si>
    <t>Zambia</t>
  </si>
  <si>
    <t>ZM / ZMB</t>
  </si>
  <si>
    <t>Zimbabwe</t>
  </si>
  <si>
    <t>ZW / ZWE</t>
  </si>
  <si>
    <t>North Macedonia</t>
  </si>
  <si>
    <t>Surface water - Territorial (marine) water</t>
  </si>
  <si>
    <t>Surface water - Reservoirs</t>
  </si>
  <si>
    <t>Surveillance</t>
  </si>
  <si>
    <t>Direct discharges from sewage treatment works and industry</t>
  </si>
  <si>
    <t>Surface water - River water</t>
  </si>
  <si>
    <t>Directly impacted by leachate from landfill disposal sites</t>
  </si>
  <si>
    <t>Downstream river monitoring station</t>
  </si>
  <si>
    <t>Ground water</t>
  </si>
  <si>
    <t>Dredged spoil or waste disposal ground</t>
  </si>
  <si>
    <t>Fishing</t>
  </si>
  <si>
    <t>E.1. Tertiary clarifier</t>
  </si>
  <si>
    <t>EP.1. Coagulation/flocculation/sedimentation</t>
  </si>
  <si>
    <t>Port facilities</t>
  </si>
  <si>
    <t>Water abstracted from groundwater body</t>
  </si>
  <si>
    <t>East</t>
  </si>
  <si>
    <t>West</t>
  </si>
  <si>
    <t>North</t>
  </si>
  <si>
    <t>South</t>
  </si>
  <si>
    <t>Monitoring data</t>
  </si>
  <si>
    <t>Drinking water</t>
  </si>
  <si>
    <t>Dissolved fraction</t>
  </si>
  <si>
    <t>Aquaculture</t>
  </si>
  <si>
    <t>Surface sampling</t>
  </si>
  <si>
    <t>Depth integrated sampling</t>
  </si>
  <si>
    <t>None (raw wastewater)</t>
  </si>
  <si>
    <t>Mechanical pre-treatment only (screens, sand-traps, etc.)</t>
  </si>
  <si>
    <t>Pre-treatment + primary sedimentation tank</t>
  </si>
  <si>
    <t>Pre-treatment + precipitation/coagulation in primary sedimentation tank</t>
  </si>
  <si>
    <t>Activated sludge (including SBR) - C-removal only</t>
  </si>
  <si>
    <t>Activated sludge (including SBR) - C+N (Nitrification)</t>
  </si>
  <si>
    <t>Activated sludge (including SBR) - C+N+DN (Denitrification)</t>
  </si>
  <si>
    <t>Activated sludge (including SBR) - C+N+P (P-removal)</t>
  </si>
  <si>
    <t>Pre-treatment + primary sedimentation tank + fixed biomass reactor (trickling filter, biodisc, biofilter)</t>
  </si>
  <si>
    <t>Pre-treatment + microfiltration</t>
  </si>
  <si>
    <t>Pre-treatment + stabilization ponds</t>
  </si>
  <si>
    <t>Pre-treatment + constructed wetland</t>
  </si>
  <si>
    <t>None</t>
  </si>
  <si>
    <t>A. Post filtration</t>
  </si>
  <si>
    <t>A.1. Sand filter</t>
  </si>
  <si>
    <t>A.3. Sand filter + UV</t>
  </si>
  <si>
    <t>B.1. Nanofiltration</t>
  </si>
  <si>
    <t>B.2. Reverse osmosis</t>
  </si>
  <si>
    <t>D.2. Ozone + H2O2</t>
  </si>
  <si>
    <t>D.3. UV+H2O2</t>
  </si>
  <si>
    <t>D.4. Photo-Oxidation</t>
  </si>
  <si>
    <t>D.5. PAC (powdered activated carbon)</t>
  </si>
  <si>
    <t>D.6. GAC (granular activated carbon)</t>
  </si>
  <si>
    <t>D.7. Ozone + Sand filter</t>
  </si>
  <si>
    <t>D.8. Ozone + GAC</t>
  </si>
  <si>
    <t>EP.2.Coagulation/flocculation/sedimentation+disinfection (Cl2, ozone)</t>
  </si>
  <si>
    <t>Macrophytes</t>
  </si>
  <si>
    <t>Molluscs</t>
  </si>
  <si>
    <t>Fish</t>
  </si>
  <si>
    <t>Was the species alive</t>
  </si>
  <si>
    <t>Wet weight</t>
  </si>
  <si>
    <t>Dry weight</t>
  </si>
  <si>
    <t>Lipid (fat) weight</t>
  </si>
  <si>
    <t>Not know</t>
  </si>
  <si>
    <t>Liver</t>
  </si>
  <si>
    <t>Whole body</t>
  </si>
  <si>
    <t>Muscel</t>
  </si>
  <si>
    <t>Soft body</t>
  </si>
  <si>
    <t>Not known</t>
  </si>
  <si>
    <t>Fraction (Sediments)</t>
  </si>
  <si>
    <t>(Whole) Fraction &lt; 2mm</t>
  </si>
  <si>
    <t>Fraction &lt; 63 um</t>
  </si>
  <si>
    <t>Fraction &lt; 50 um</t>
  </si>
  <si>
    <t>Fraction &lt; 20 um</t>
  </si>
  <si>
    <t>Albelubisols</t>
  </si>
  <si>
    <t>Alisols</t>
  </si>
  <si>
    <t>Andosols</t>
  </si>
  <si>
    <t>Anthrosols</t>
  </si>
  <si>
    <t>Arenosols</t>
  </si>
  <si>
    <t>Calcisols</t>
  </si>
  <si>
    <t>Cambisols</t>
  </si>
  <si>
    <t>Histosols</t>
  </si>
  <si>
    <t>Kastanozems</t>
  </si>
  <si>
    <t>Leptosols</t>
  </si>
  <si>
    <t>Lixisols</t>
  </si>
  <si>
    <t>Luvisols</t>
  </si>
  <si>
    <t>Nitrisols</t>
  </si>
  <si>
    <t>Phaeozems</t>
  </si>
  <si>
    <t>Planosols</t>
  </si>
  <si>
    <t>Plinthosols</t>
  </si>
  <si>
    <t>Podzols</t>
  </si>
  <si>
    <t>Regosols</t>
  </si>
  <si>
    <t>Solonchaks</t>
  </si>
  <si>
    <t>Solonetz</t>
  </si>
  <si>
    <t>Umbrisols</t>
  </si>
  <si>
    <t>Vertisols</t>
  </si>
  <si>
    <t>Acrisols</t>
  </si>
  <si>
    <t>Clay</t>
  </si>
  <si>
    <t>Silt</t>
  </si>
  <si>
    <t>Sand</t>
  </si>
  <si>
    <t>Loam</t>
  </si>
  <si>
    <t>Silty clay</t>
  </si>
  <si>
    <t>Sandy clay</t>
  </si>
  <si>
    <t>Clay loam</t>
  </si>
  <si>
    <t>Silt loam</t>
  </si>
  <si>
    <t>Concentration normalized for the particle size</t>
  </si>
  <si>
    <t>Not applicable</t>
  </si>
  <si>
    <t>&lt; 1 mm</t>
  </si>
  <si>
    <t>&lt; 0.5 mm</t>
  </si>
  <si>
    <t>&lt; 0.25 mm</t>
  </si>
  <si>
    <t>&lt; 0.2 mm</t>
  </si>
  <si>
    <t>&lt; 100 um</t>
  </si>
  <si>
    <t>&lt; 63 um</t>
  </si>
  <si>
    <t>&lt; 50 um</t>
  </si>
  <si>
    <t>&lt; 2 mm</t>
  </si>
  <si>
    <t>Soil grain size</t>
  </si>
  <si>
    <t>Indoor air - Home</t>
  </si>
  <si>
    <t>Indoor air - Office</t>
  </si>
  <si>
    <t>Indoor air - School / kindergarten</t>
  </si>
  <si>
    <t>Indoor air - Transport</t>
  </si>
  <si>
    <t>Indoor air - Public buildings</t>
  </si>
  <si>
    <t>Indoor air - Other</t>
  </si>
  <si>
    <t>Individual dwelling</t>
  </si>
  <si>
    <t>Flat</t>
  </si>
  <si>
    <t>Mobile-home / prefabricated house</t>
  </si>
  <si>
    <t>School</t>
  </si>
  <si>
    <t>Kindergartens</t>
  </si>
  <si>
    <t>Highschool</t>
  </si>
  <si>
    <t>University</t>
  </si>
  <si>
    <t>Prefabricated building</t>
  </si>
  <si>
    <t>Private car</t>
  </si>
  <si>
    <t>Taxi</t>
  </si>
  <si>
    <t>Bus</t>
  </si>
  <si>
    <t>Train</t>
  </si>
  <si>
    <t>Underground</t>
  </si>
  <si>
    <t>Aircraft</t>
  </si>
  <si>
    <t>Category of microenvironment [Transport]</t>
  </si>
  <si>
    <t>Category of microenvironment [Public buildings]</t>
  </si>
  <si>
    <t>Commercial center</t>
  </si>
  <si>
    <t>Public office (post office...)</t>
  </si>
  <si>
    <t>Store</t>
  </si>
  <si>
    <t>Restaurant /pub / coffee shop</t>
  </si>
  <si>
    <t>Cinema</t>
  </si>
  <si>
    <t>Museum</t>
  </si>
  <si>
    <t>Swimming-pool</t>
  </si>
  <si>
    <t>Ice arena</t>
  </si>
  <si>
    <t>Proxy pressure [Home]</t>
  </si>
  <si>
    <t>No smokers</t>
  </si>
  <si>
    <t>Recently refurbished</t>
  </si>
  <si>
    <t>Air conditioning</t>
  </si>
  <si>
    <t>Mechanical ventilation</t>
  </si>
  <si>
    <t>Electric heating</t>
  </si>
  <si>
    <t>Gas device</t>
  </si>
  <si>
    <t>Open fireplace</t>
  </si>
  <si>
    <t>Smokers</t>
  </si>
  <si>
    <t>Proxy pressure [Office]</t>
  </si>
  <si>
    <t>Proxy pressure [School]</t>
  </si>
  <si>
    <t>Use of chemicals</t>
  </si>
  <si>
    <t>Proxy pressure [Trasport]</t>
  </si>
  <si>
    <t>Sample matrix [Ambient air]</t>
  </si>
  <si>
    <t>Ambient air - Periurban</t>
  </si>
  <si>
    <t>Ambient air - Rural/agricultural area</t>
  </si>
  <si>
    <t>Ambient air - Industrial area</t>
  </si>
  <si>
    <t>Ambient air - Background</t>
  </si>
  <si>
    <t>Ambient air - Other</t>
  </si>
  <si>
    <t>Ambient air - Urban</t>
  </si>
  <si>
    <t>Air renewal [Workspace]</t>
  </si>
  <si>
    <t>Air filtered [Workspace]</t>
  </si>
  <si>
    <t>Sample matrix [air emissions]</t>
  </si>
  <si>
    <t>Air emissions</t>
  </si>
  <si>
    <t>Electrostatic system</t>
  </si>
  <si>
    <t>Wet abatement</t>
  </si>
  <si>
    <t>HEPA</t>
  </si>
  <si>
    <t>Fraction [Sewage sludge]</t>
  </si>
  <si>
    <t>Centrifugated sludge</t>
  </si>
  <si>
    <t>Dehydrated incinerated sludge</t>
  </si>
  <si>
    <t>Incinerated sludge</t>
  </si>
  <si>
    <t>Presedimented sludge</t>
  </si>
  <si>
    <t>Primary sludge</t>
  </si>
  <si>
    <t>Sewage sludge</t>
  </si>
  <si>
    <t>Stormwater sludge</t>
  </si>
  <si>
    <t>Bio sludge</t>
  </si>
  <si>
    <t>Type [Sewage sludge]</t>
  </si>
  <si>
    <t>Lake bream</t>
  </si>
  <si>
    <t>Canal bream</t>
  </si>
  <si>
    <t>Lake Stechlin</t>
  </si>
  <si>
    <t>Teltow Canal</t>
  </si>
  <si>
    <t>research study</t>
  </si>
  <si>
    <t>Abramis brama</t>
  </si>
  <si>
    <t>Teltow canal</t>
  </si>
  <si>
    <t>about 30-50 cm length, about 1 - 2 kg weight per fish</t>
  </si>
  <si>
    <t>about 40-46 cm length, about 0.8 - 1.3 kg weight per fish</t>
  </si>
  <si>
    <t>LC</t>
  </si>
  <si>
    <t>LC-Bref-001</t>
  </si>
  <si>
    <t>LC-Bcon-001</t>
  </si>
  <si>
    <t>LC-Sref-001</t>
  </si>
  <si>
    <t>LC-NAME-001</t>
  </si>
  <si>
    <t>GC-Bref-001</t>
  </si>
  <si>
    <t>GC-Bcon-001</t>
  </si>
  <si>
    <t>GC-Sref-001</t>
  </si>
  <si>
    <t>GC-NAME-001</t>
  </si>
  <si>
    <t>[M+]</t>
  </si>
  <si>
    <t>[M+H^2+]</t>
  </si>
  <si>
    <t>[M+NH4+]+</t>
  </si>
  <si>
    <t>[M+Na]+</t>
  </si>
  <si>
    <t>Retention time (min) 1st measurement</t>
  </si>
  <si>
    <t>Retention time (min) 2nd measurement</t>
  </si>
  <si>
    <t>Retention time (min) 3rd measurement</t>
  </si>
  <si>
    <t>LC conditions</t>
  </si>
  <si>
    <t>Pump:</t>
  </si>
  <si>
    <t>Column:</t>
  </si>
  <si>
    <t>Column Temperature:</t>
  </si>
  <si>
    <t>Flow rate:</t>
  </si>
  <si>
    <t>Molibe phase:</t>
  </si>
  <si>
    <t>Gradient:</t>
  </si>
  <si>
    <t>[M+Cl]-</t>
  </si>
  <si>
    <t>[M+CH3COOH-H]-</t>
  </si>
  <si>
    <t>Samples</t>
  </si>
  <si>
    <t>Date received samples:</t>
  </si>
  <si>
    <t>Date extracted samples:</t>
  </si>
  <si>
    <t>Date analyze samples:</t>
  </si>
  <si>
    <t>Fold change excess in contaminated sample vs. reference sampleld (min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</si>
</sst>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JDS2_]00"/>
    <numFmt numFmtId="165" formatCode="#,##0.00\ [$%]"/>
    <numFmt numFmtId="166" formatCode="[$GC]000"/>
    <numFmt numFmtId="167" formatCode="0.0000"/>
    <numFmt numFmtId="168" formatCode="[$LC]000"/>
    <numFmt numFmtId="169" formatCode="0.0"/>
    <numFmt numFmtId="170" formatCode="00"/>
  </numFmts>
  <fonts count="85" x14ac:knownFonts="1">
    <font>
      <sz val="11"/>
      <color theme="1"/>
      <name val="Calibri"/>
      <family val="2"/>
      <scheme val="minor"/>
    </font>
    <font>
      <sz val="11"/>
      <color theme="1"/>
      <name val="Calibri"/>
      <family val="2"/>
      <charset val="238"/>
      <scheme val="minor"/>
    </font>
    <font>
      <b/>
      <sz val="10"/>
      <name val="Arial"/>
      <family val="2"/>
    </font>
    <font>
      <b/>
      <sz val="10"/>
      <name val="Arial CE"/>
      <family val="2"/>
      <charset val="238"/>
    </font>
    <font>
      <b/>
      <sz val="10"/>
      <name val="Arial"/>
      <family val="2"/>
      <charset val="238"/>
    </font>
    <font>
      <b/>
      <sz val="10"/>
      <name val="Symbol"/>
      <family val="1"/>
      <charset val="2"/>
    </font>
    <font>
      <sz val="8"/>
      <name val="Arial"/>
      <family val="2"/>
      <charset val="238"/>
    </font>
    <font>
      <sz val="10"/>
      <name val="Arial"/>
      <family val="2"/>
    </font>
    <font>
      <u/>
      <sz val="10"/>
      <color indexed="12"/>
      <name val="Arial"/>
      <family val="2"/>
      <charset val="238"/>
    </font>
    <font>
      <sz val="10"/>
      <name val="Arial"/>
      <family val="2"/>
      <charset val="238"/>
    </font>
    <font>
      <vertAlign val="superscript"/>
      <sz val="11"/>
      <color theme="1"/>
      <name val="Calibri"/>
      <family val="2"/>
      <charset val="238"/>
      <scheme val="minor"/>
    </font>
    <font>
      <sz val="11"/>
      <color indexed="8"/>
      <name val="Calibri"/>
      <family val="2"/>
      <charset val="238"/>
    </font>
    <font>
      <b/>
      <sz val="11"/>
      <color indexed="8"/>
      <name val="Calibri"/>
      <family val="2"/>
      <charset val="238"/>
    </font>
    <font>
      <b/>
      <sz val="10"/>
      <color theme="1"/>
      <name val="Arial"/>
      <family val="2"/>
      <charset val="238"/>
    </font>
    <font>
      <sz val="11"/>
      <color theme="1"/>
      <name val="Symbol"/>
      <family val="1"/>
      <charset val="2"/>
    </font>
    <font>
      <sz val="10"/>
      <name val="Calibri"/>
      <family val="2"/>
      <charset val="238"/>
      <scheme val="minor"/>
    </font>
    <font>
      <sz val="12"/>
      <color rgb="FF000000"/>
      <name val="Calibri"/>
      <family val="2"/>
      <charset val="238"/>
      <scheme val="minor"/>
    </font>
    <font>
      <sz val="10"/>
      <color theme="1"/>
      <name val="Calibri"/>
      <family val="2"/>
      <scheme val="minor"/>
    </font>
    <font>
      <sz val="8"/>
      <color indexed="81"/>
      <name val="Tahoma"/>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b/>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0"/>
      <color theme="1"/>
      <name val="Calibri"/>
      <family val="2"/>
      <scheme val="minor"/>
    </font>
    <font>
      <b/>
      <vertAlign val="superscript"/>
      <sz val="10"/>
      <color theme="1"/>
      <name val="Calibri"/>
      <family val="2"/>
      <scheme val="minor"/>
    </font>
    <font>
      <sz val="10"/>
      <name val="Arial"/>
      <family val="2"/>
    </font>
    <font>
      <sz val="10"/>
      <color rgb="FFFFFFFF"/>
      <name val="Calibri"/>
      <family val="2"/>
      <charset val="238"/>
      <scheme val="minor"/>
    </font>
    <font>
      <sz val="10"/>
      <color theme="1"/>
      <name val="Times New Roman"/>
      <family val="1"/>
      <charset val="238"/>
    </font>
    <font>
      <b/>
      <sz val="10"/>
      <color theme="3" tint="0.39997558519241921"/>
      <name val="Times New Roman"/>
      <family val="1"/>
      <charset val="238"/>
    </font>
    <font>
      <b/>
      <sz val="8"/>
      <color rgb="FFFF0000"/>
      <name val="Times New Roman"/>
      <family val="1"/>
      <charset val="238"/>
    </font>
    <font>
      <b/>
      <sz val="16"/>
      <color theme="1"/>
      <name val="Calibri"/>
      <family val="2"/>
      <charset val="238"/>
      <scheme val="minor"/>
    </font>
    <font>
      <b/>
      <sz val="11"/>
      <color theme="1"/>
      <name val="Calibri"/>
      <family val="2"/>
      <charset val="238"/>
      <scheme val="minor"/>
    </font>
    <font>
      <b/>
      <sz val="9"/>
      <color indexed="81"/>
      <name val="Tahoma"/>
      <family val="2"/>
    </font>
    <font>
      <vertAlign val="superscript"/>
      <sz val="10"/>
      <color theme="1"/>
      <name val="Calibri"/>
      <family val="2"/>
      <scheme val="minor"/>
    </font>
    <font>
      <vertAlign val="subscript"/>
      <sz val="10"/>
      <color theme="1"/>
      <name val="Calibri"/>
      <family val="2"/>
      <scheme val="minor"/>
    </font>
    <font>
      <b/>
      <sz val="10"/>
      <color indexed="12"/>
      <name val="Arial"/>
      <family val="2"/>
      <charset val="238"/>
    </font>
    <font>
      <b/>
      <sz val="10"/>
      <name val="Arial"/>
      <family val="2"/>
    </font>
    <font>
      <sz val="11"/>
      <color theme="1"/>
      <name val="Calibri"/>
      <family val="2"/>
      <scheme val="minor"/>
    </font>
    <font>
      <b/>
      <sz val="10"/>
      <name val="Arial"/>
      <family val="2"/>
      <charset val="238"/>
    </font>
    <font>
      <sz val="10"/>
      <name val="Arial"/>
      <family val="2"/>
      <charset val="238"/>
    </font>
    <font>
      <sz val="8"/>
      <color rgb="FF000000"/>
      <name val="Arial"/>
      <family val="2"/>
      <charset val="238"/>
    </font>
    <font>
      <sz val="11"/>
      <name val="Calibri"/>
      <family val="2"/>
      <scheme val="minor"/>
    </font>
    <font>
      <b/>
      <sz val="11"/>
      <color theme="1"/>
      <name val="Calibri"/>
      <family val="2"/>
      <scheme val="minor"/>
    </font>
    <font>
      <sz val="11"/>
      <color theme="1"/>
      <name val="Calibri"/>
      <family val="2"/>
      <scheme val="minor"/>
    </font>
    <font>
      <b/>
      <sz val="10"/>
      <color theme="1"/>
      <name val="Arial"/>
      <family val="2"/>
      <charset val="238"/>
    </font>
    <font>
      <b/>
      <sz val="10"/>
      <name val="Arial CE"/>
      <family val="2"/>
      <charset val="238"/>
    </font>
    <font>
      <b/>
      <sz val="10"/>
      <name val="Arial"/>
      <family val="2"/>
      <charset val="238"/>
    </font>
    <font>
      <sz val="8"/>
      <name val="Arial"/>
      <family val="2"/>
      <charset val="238"/>
    </font>
    <font>
      <sz val="12"/>
      <color rgb="FF000000"/>
      <name val="Calibri"/>
      <family val="2"/>
      <charset val="238"/>
      <scheme val="minor"/>
    </font>
    <font>
      <sz val="10"/>
      <name val="Calibri"/>
      <family val="2"/>
      <charset val="238"/>
      <scheme val="minor"/>
    </font>
    <font>
      <sz val="10"/>
      <color theme="1"/>
      <name val="Calibri"/>
      <family val="2"/>
      <scheme val="minor"/>
    </font>
    <font>
      <b/>
      <sz val="10"/>
      <color indexed="12"/>
      <name val="Arial"/>
      <family val="2"/>
      <charset val="238"/>
    </font>
    <font>
      <sz val="10"/>
      <color indexed="8"/>
      <name val="Arial"/>
      <family val="2"/>
      <charset val="238"/>
    </font>
    <font>
      <sz val="10"/>
      <name val="Arial"/>
      <family val="2"/>
      <charset val="238"/>
    </font>
    <font>
      <sz val="11"/>
      <color theme="1"/>
      <name val="Calibri"/>
      <family val="2"/>
      <scheme val="minor"/>
    </font>
    <font>
      <b/>
      <sz val="10"/>
      <name val="Arial"/>
      <family val="2"/>
      <charset val="238"/>
    </font>
    <font>
      <b/>
      <sz val="10"/>
      <color indexed="8"/>
      <name val="Arial"/>
      <family val="2"/>
      <charset val="238"/>
    </font>
    <font>
      <sz val="11"/>
      <color theme="1"/>
      <name val="Calibri"/>
      <family val="2"/>
      <charset val="238"/>
      <scheme val="minor"/>
    </font>
    <font>
      <b/>
      <sz val="10"/>
      <name val="Arial"/>
      <family val="2"/>
      <charset val="238"/>
    </font>
    <font>
      <sz val="10"/>
      <color theme="1"/>
      <name val="Arial"/>
      <family val="2"/>
      <charset val="238"/>
    </font>
    <font>
      <sz val="11"/>
      <color theme="1"/>
      <name val="Calibri"/>
      <family val="2"/>
      <scheme val="minor"/>
    </font>
    <font>
      <sz val="10"/>
      <name val="Arial"/>
      <family val="2"/>
    </font>
    <font>
      <u/>
      <sz val="10"/>
      <color indexed="12"/>
      <name val="Arial"/>
      <family val="2"/>
      <charset val="238"/>
    </font>
    <font>
      <sz val="11"/>
      <color rgb="FF000000"/>
      <name val="Arial"/>
      <family val="2"/>
    </font>
    <font>
      <b/>
      <sz val="10"/>
      <color rgb="FFFA3D2E"/>
      <name val="Arial"/>
      <family val="2"/>
    </font>
    <font>
      <sz val="10"/>
      <color rgb="FFFF0000"/>
      <name val="Calibri"/>
      <family val="2"/>
      <scheme val="minor"/>
    </font>
    <font>
      <b/>
      <sz val="11"/>
      <color rgb="FFFF0000"/>
      <name val="Calibri"/>
      <family val="2"/>
      <scheme val="minor"/>
    </font>
  </fonts>
  <fills count="66">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theme="4" tint="0.59999389629810485"/>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solid">
        <fgColor rgb="FF92D050"/>
        <bgColor indexed="64"/>
      </patternFill>
    </fill>
    <fill>
      <patternFill patternType="solid">
        <fgColor rgb="FFF36047"/>
        <bgColor indexed="64"/>
      </patternFill>
    </fill>
    <fill>
      <patternFill patternType="gray0625">
        <bgColor indexed="43"/>
      </patternFill>
    </fill>
    <fill>
      <patternFill patternType="solid">
        <fgColor theme="0" tint="-0.14999847407452621"/>
        <bgColor indexed="64"/>
      </patternFill>
    </fill>
    <fill>
      <patternFill patternType="solid">
        <fgColor rgb="FFFB7979"/>
        <bgColor indexed="64"/>
      </patternFill>
    </fill>
    <fill>
      <patternFill patternType="lightGray">
        <bgColor indexed="43"/>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26"/>
      </patternFill>
    </fill>
    <fill>
      <patternFill patternType="solid">
        <fgColor indexed="52"/>
        <bgColor indexed="64"/>
      </patternFill>
    </fill>
    <fill>
      <patternFill patternType="solid">
        <fgColor indexed="11"/>
        <bgColor indexed="64"/>
      </patternFill>
    </fill>
    <fill>
      <patternFill patternType="solid">
        <fgColor rgb="FF66FF33"/>
        <bgColor indexed="64"/>
      </patternFill>
    </fill>
    <fill>
      <patternFill patternType="solid">
        <fgColor indexed="65"/>
        <bgColor indexed="64"/>
      </patternFill>
    </fill>
    <fill>
      <patternFill patternType="solid">
        <fgColor rgb="FF00FFFF"/>
        <bgColor indexed="64"/>
      </patternFill>
    </fill>
    <fill>
      <patternFill patternType="solid">
        <fgColor rgb="FFFFC000"/>
        <bgColor indexed="64"/>
      </patternFill>
    </fill>
    <fill>
      <patternFill patternType="lightGray">
        <bgColor rgb="FFFFC000"/>
      </patternFill>
    </fill>
    <fill>
      <patternFill patternType="solid">
        <fgColor rgb="FFFF99FF"/>
        <bgColor indexed="64"/>
      </patternFill>
    </fill>
    <fill>
      <patternFill patternType="lightGray">
        <bgColor rgb="FFFF99FF"/>
      </patternFill>
    </fill>
    <fill>
      <patternFill patternType="solid">
        <fgColor theme="0"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right style="medium">
        <color indexed="8"/>
      </right>
      <top style="medium">
        <color indexed="8"/>
      </top>
      <bottom style="thin">
        <color indexed="8"/>
      </bottom>
      <diagonal/>
    </border>
    <border>
      <left style="medium">
        <color indexed="64"/>
      </left>
      <right style="thin">
        <color indexed="64"/>
      </right>
      <top/>
      <bottom/>
      <diagonal/>
    </border>
    <border>
      <left/>
      <right style="medium">
        <color indexed="8"/>
      </right>
      <top style="thin">
        <color indexed="8"/>
      </top>
      <bottom style="thin">
        <color indexed="8"/>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right style="medium">
        <color indexed="8"/>
      </right>
      <top style="thin">
        <color indexed="8"/>
      </top>
      <bottom style="medium">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medium">
        <color indexed="64"/>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s>
  <cellStyleXfs count="67">
    <xf numFmtId="0" fontId="0" fillId="0" borderId="0"/>
    <xf numFmtId="0" fontId="8" fillId="0" borderId="0" applyNumberFormat="0" applyFill="0" applyBorder="0" applyAlignment="0" applyProtection="0">
      <alignment vertical="top"/>
      <protection locked="0"/>
    </xf>
    <xf numFmtId="0" fontId="1" fillId="0" borderId="0"/>
    <xf numFmtId="0" fontId="19" fillId="17" borderId="32" applyNumberFormat="0" applyAlignment="0" applyProtection="0"/>
    <xf numFmtId="0" fontId="20" fillId="0" borderId="33" applyNumberFormat="0" applyFill="0" applyAlignment="0" applyProtection="0"/>
    <xf numFmtId="0" fontId="21" fillId="18" borderId="34" applyNumberFormat="0" applyAlignment="0" applyProtection="0"/>
    <xf numFmtId="0" fontId="9" fillId="0" borderId="0"/>
    <xf numFmtId="0" fontId="9" fillId="0" borderId="0"/>
    <xf numFmtId="0" fontId="11" fillId="19" borderId="35" applyNumberFormat="0" applyFont="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49" applyNumberFormat="0" applyFill="0" applyAlignment="0" applyProtection="0"/>
    <xf numFmtId="0" fontId="27" fillId="0" borderId="50" applyNumberFormat="0" applyFill="0" applyAlignment="0" applyProtection="0"/>
    <xf numFmtId="0" fontId="28" fillId="0" borderId="51"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xf numFmtId="0" fontId="32" fillId="33" borderId="52" applyNumberFormat="0" applyAlignment="0" applyProtection="0"/>
    <xf numFmtId="0" fontId="33" fillId="34" borderId="53" applyNumberFormat="0" applyAlignment="0" applyProtection="0"/>
    <xf numFmtId="0" fontId="34" fillId="34" borderId="52" applyNumberFormat="0" applyAlignment="0" applyProtection="0"/>
    <xf numFmtId="0" fontId="35" fillId="0" borderId="54" applyNumberFormat="0" applyFill="0" applyAlignment="0" applyProtection="0"/>
    <xf numFmtId="0" fontId="36" fillId="35" borderId="55" applyNumberFormat="0" applyAlignment="0" applyProtection="0"/>
    <xf numFmtId="0" fontId="37" fillId="0" borderId="0" applyNumberFormat="0" applyFill="0" applyBorder="0" applyAlignment="0" applyProtection="0"/>
    <xf numFmtId="0" fontId="24" fillId="36" borderId="56" applyNumberFormat="0" applyFont="0" applyAlignment="0" applyProtection="0"/>
    <xf numFmtId="0" fontId="38" fillId="0" borderId="0" applyNumberFormat="0" applyFill="0" applyBorder="0" applyAlignment="0" applyProtection="0"/>
    <xf numFmtId="0" fontId="23" fillId="0" borderId="57" applyNumberFormat="0" applyFill="0" applyAlignment="0" applyProtection="0"/>
    <xf numFmtId="0" fontId="39"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39"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39"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39"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39" fillId="53"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39" fillId="57"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40" fillId="0" borderId="0"/>
    <xf numFmtId="0" fontId="11" fillId="19" borderId="62" applyNumberFormat="0" applyFont="0" applyAlignment="0" applyProtection="0"/>
    <xf numFmtId="0" fontId="19" fillId="17" borderId="61" applyNumberFormat="0" applyAlignment="0" applyProtection="0"/>
    <xf numFmtId="0" fontId="43" fillId="0" borderId="0"/>
    <xf numFmtId="0" fontId="43" fillId="0" borderId="0"/>
    <xf numFmtId="0" fontId="43" fillId="0" borderId="0"/>
    <xf numFmtId="0" fontId="7" fillId="0" borderId="0"/>
    <xf numFmtId="0" fontId="1" fillId="0" borderId="0"/>
    <xf numFmtId="0" fontId="19" fillId="17" borderId="73" applyNumberFormat="0" applyAlignment="0" applyProtection="0"/>
    <xf numFmtId="0" fontId="11" fillId="19" borderId="74" applyNumberFormat="0" applyFont="0" applyAlignment="0" applyProtection="0"/>
    <xf numFmtId="0" fontId="11" fillId="19" borderId="77" applyNumberFormat="0" applyFont="0" applyAlignment="0" applyProtection="0"/>
    <xf numFmtId="0" fontId="19" fillId="17" borderId="76" applyNumberFormat="0" applyAlignment="0" applyProtection="0"/>
    <xf numFmtId="0" fontId="7" fillId="0" borderId="0"/>
    <xf numFmtId="0" fontId="7" fillId="0" borderId="0"/>
    <xf numFmtId="0" fontId="7" fillId="0" borderId="0"/>
    <xf numFmtId="0" fontId="19" fillId="17" borderId="61" applyNumberFormat="0" applyAlignment="0" applyProtection="0"/>
  </cellStyleXfs>
  <cellXfs count="414">
    <xf numFmtId="0" fontId="0" fillId="0" borderId="0" xfId="0"/>
    <xf numFmtId="0" fontId="4" fillId="4" borderId="1" xfId="0" applyFont="1" applyFill="1" applyBorder="1" applyAlignment="1" applyProtection="1">
      <alignment horizontal="center" vertical="center" wrapText="1"/>
    </xf>
    <xf numFmtId="0" fontId="6" fillId="4" borderId="1" xfId="0" applyFont="1" applyFill="1" applyBorder="1" applyAlignment="1">
      <alignment horizontal="center" vertical="center" wrapText="1"/>
    </xf>
    <xf numFmtId="0" fontId="0" fillId="0" borderId="1" xfId="0" applyBorder="1"/>
    <xf numFmtId="0" fontId="4" fillId="4" borderId="1" xfId="0" applyFont="1" applyFill="1" applyBorder="1" applyAlignment="1" applyProtection="1">
      <alignment horizontal="center" vertical="center" wrapText="1"/>
    </xf>
    <xf numFmtId="0" fontId="0" fillId="0" borderId="0" xfId="0" applyBorder="1"/>
    <xf numFmtId="0" fontId="0" fillId="0" borderId="1" xfId="0" applyBorder="1" applyAlignment="1">
      <alignment horizontal="center"/>
    </xf>
    <xf numFmtId="0" fontId="0" fillId="0" borderId="0" xfId="0" quotePrefix="1"/>
    <xf numFmtId="0" fontId="11" fillId="0" borderId="0" xfId="0" applyFont="1"/>
    <xf numFmtId="0" fontId="12" fillId="0" borderId="0" xfId="0" applyFont="1"/>
    <xf numFmtId="0" fontId="9" fillId="4" borderId="1" xfId="0" applyFont="1" applyFill="1" applyBorder="1" applyAlignment="1" applyProtection="1">
      <alignment horizontal="center" vertical="center" wrapText="1"/>
    </xf>
    <xf numFmtId="0" fontId="0" fillId="0" borderId="0" xfId="0" applyAlignment="1">
      <alignment horizontal="center"/>
    </xf>
    <xf numFmtId="0" fontId="0" fillId="0" borderId="4" xfId="0" applyBorder="1"/>
    <xf numFmtId="166" fontId="0" fillId="0" borderId="1" xfId="0" applyNumberFormat="1" applyBorder="1"/>
    <xf numFmtId="166" fontId="0" fillId="13" borderId="0"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166" fontId="0" fillId="5" borderId="1" xfId="0" applyNumberForma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protection locked="0"/>
    </xf>
    <xf numFmtId="167" fontId="0" fillId="0" borderId="4" xfId="0" applyNumberFormat="1" applyFont="1" applyFill="1"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vertical="center" wrapText="1"/>
    </xf>
    <xf numFmtId="0" fontId="16" fillId="0" borderId="0" xfId="0" applyFont="1" applyAlignment="1">
      <alignment vertical="center"/>
    </xf>
    <xf numFmtId="0" fontId="0" fillId="0" borderId="4" xfId="0" applyBorder="1" applyAlignment="1">
      <alignment horizontal="center" vertical="center"/>
    </xf>
    <xf numFmtId="0" fontId="0"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7" xfId="0" applyBorder="1" applyAlignment="1">
      <alignment horizontal="center" vertical="center"/>
    </xf>
    <xf numFmtId="0" fontId="16" fillId="0" borderId="1" xfId="0" applyFont="1" applyBorder="1" applyAlignment="1">
      <alignment vertical="center"/>
    </xf>
    <xf numFmtId="169" fontId="0" fillId="0" borderId="1" xfId="0" applyNumberFormat="1" applyBorder="1" applyAlignment="1">
      <alignment horizontal="center" vertical="center"/>
    </xf>
    <xf numFmtId="165" fontId="0" fillId="0" borderId="5" xfId="0" applyNumberFormat="1" applyFont="1" applyFill="1" applyBorder="1" applyAlignment="1" applyProtection="1">
      <alignment horizontal="center" vertical="center"/>
      <protection locked="0"/>
    </xf>
    <xf numFmtId="165" fontId="0" fillId="0" borderId="58" xfId="0" applyNumberFormat="1" applyFont="1" applyFill="1" applyBorder="1" applyAlignment="1" applyProtection="1">
      <alignment horizontal="center" vertical="center"/>
      <protection locked="0"/>
    </xf>
    <xf numFmtId="165" fontId="0" fillId="0" borderId="59" xfId="0" applyNumberFormat="1" applyFont="1" applyFill="1" applyBorder="1" applyAlignment="1" applyProtection="1">
      <alignment horizontal="center" vertical="center"/>
      <protection locked="0"/>
    </xf>
    <xf numFmtId="0" fontId="17" fillId="0" borderId="0" xfId="0" applyFont="1" applyBorder="1" applyAlignment="1">
      <alignment horizontal="left" vertical="center"/>
    </xf>
    <xf numFmtId="0" fontId="17" fillId="0" borderId="0" xfId="0" applyFont="1" applyBorder="1" applyAlignment="1">
      <alignment horizontal="center" vertical="center"/>
    </xf>
    <xf numFmtId="167" fontId="17" fillId="0" borderId="0" xfId="0" applyNumberFormat="1" applyFont="1" applyBorder="1" applyAlignment="1">
      <alignment horizontal="center" vertical="center"/>
    </xf>
    <xf numFmtId="167"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41" fillId="0" borderId="0" xfId="0" applyFont="1" applyBorder="1" applyAlignment="1">
      <alignment horizontal="center" vertical="center"/>
    </xf>
    <xf numFmtId="167" fontId="17" fillId="0" borderId="0" xfId="0" applyNumberFormat="1" applyFont="1" applyBorder="1" applyAlignment="1">
      <alignment horizontal="center" vertical="center" wrapText="1"/>
    </xf>
    <xf numFmtId="0" fontId="17" fillId="0" borderId="0" xfId="0" applyFont="1" applyAlignment="1">
      <alignment horizontal="center" vertical="center"/>
    </xf>
    <xf numFmtId="0" fontId="0" fillId="0" borderId="0" xfId="0"/>
    <xf numFmtId="0" fontId="0" fillId="0" borderId="0" xfId="0" applyAlignment="1">
      <alignment horizontal="center" vertical="center"/>
    </xf>
    <xf numFmtId="0" fontId="0" fillId="63" borderId="0" xfId="0" applyFill="1"/>
    <xf numFmtId="2" fontId="0" fillId="0" borderId="0" xfId="0" applyNumberFormat="1"/>
    <xf numFmtId="0" fontId="0" fillId="63" borderId="22" xfId="0" applyFill="1" applyBorder="1"/>
    <xf numFmtId="0" fontId="0" fillId="63" borderId="23" xfId="0" applyFill="1" applyBorder="1"/>
    <xf numFmtId="0" fontId="0" fillId="0" borderId="23" xfId="0" applyBorder="1"/>
    <xf numFmtId="0" fontId="0" fillId="63" borderId="24" xfId="0" applyFill="1" applyBorder="1"/>
    <xf numFmtId="0" fontId="0" fillId="63" borderId="0" xfId="0" applyFill="1" applyBorder="1"/>
    <xf numFmtId="0" fontId="44" fillId="63" borderId="0" xfId="0" applyFont="1" applyFill="1" applyBorder="1" applyAlignment="1">
      <alignment horizontal="center"/>
    </xf>
    <xf numFmtId="2" fontId="46" fillId="63" borderId="0" xfId="0" applyNumberFormat="1" applyFont="1" applyFill="1" applyBorder="1" applyAlignment="1">
      <alignment horizontal="center" vertical="center"/>
    </xf>
    <xf numFmtId="2" fontId="23" fillId="13" borderId="0" xfId="0" applyNumberFormat="1" applyFont="1" applyFill="1"/>
    <xf numFmtId="167" fontId="0" fillId="0" borderId="0" xfId="0" applyNumberFormat="1"/>
    <xf numFmtId="0" fontId="0" fillId="13" borderId="0" xfId="0" applyFill="1"/>
    <xf numFmtId="0" fontId="0" fillId="63" borderId="25" xfId="0" applyFill="1" applyBorder="1"/>
    <xf numFmtId="2" fontId="46" fillId="63" borderId="26" xfId="0" applyNumberFormat="1" applyFont="1" applyFill="1" applyBorder="1" applyAlignment="1">
      <alignment horizontal="center" vertical="center"/>
    </xf>
    <xf numFmtId="0" fontId="0" fillId="63" borderId="26" xfId="0" applyFill="1" applyBorder="1"/>
    <xf numFmtId="2" fontId="45" fillId="64" borderId="36" xfId="0" applyNumberFormat="1" applyFont="1" applyFill="1" applyBorder="1" applyAlignment="1" applyProtection="1">
      <alignment horizontal="center" vertical="center"/>
      <protection locked="0"/>
    </xf>
    <xf numFmtId="1" fontId="0" fillId="0" borderId="0" xfId="0" applyNumberFormat="1"/>
    <xf numFmtId="1" fontId="0" fillId="0" borderId="29" xfId="0" applyNumberFormat="1" applyBorder="1"/>
    <xf numFmtId="0" fontId="48" fillId="0" borderId="0" xfId="0" applyFont="1"/>
    <xf numFmtId="1" fontId="0" fillId="0" borderId="30" xfId="0" applyNumberFormat="1" applyBorder="1"/>
    <xf numFmtId="1" fontId="46" fillId="63" borderId="30" xfId="0" applyNumberFormat="1" applyFont="1" applyFill="1" applyBorder="1" applyAlignment="1">
      <alignment horizontal="center" vertical="center"/>
    </xf>
    <xf numFmtId="0" fontId="49" fillId="0" borderId="0" xfId="0" applyFont="1" applyAlignment="1">
      <alignment vertical="top"/>
    </xf>
    <xf numFmtId="2" fontId="45" fillId="64" borderId="36" xfId="0" applyNumberFormat="1" applyFont="1" applyFill="1" applyBorder="1" applyAlignment="1">
      <alignment horizontal="center" vertical="center"/>
    </xf>
    <xf numFmtId="0" fontId="47" fillId="65" borderId="37" xfId="0" applyFont="1" applyFill="1" applyBorder="1" applyAlignment="1">
      <alignment horizontal="center" vertical="center"/>
    </xf>
    <xf numFmtId="0" fontId="47" fillId="65" borderId="39" xfId="0" applyFont="1" applyFill="1" applyBorder="1" applyAlignment="1">
      <alignment horizontal="center" vertical="center"/>
    </xf>
    <xf numFmtId="1" fontId="46" fillId="63" borderId="46" xfId="0" applyNumberFormat="1" applyFont="1" applyFill="1" applyBorder="1" applyAlignment="1">
      <alignment horizontal="center" vertical="center"/>
    </xf>
    <xf numFmtId="2" fontId="45" fillId="64" borderId="65" xfId="0" applyNumberFormat="1" applyFont="1" applyFill="1" applyBorder="1" applyAlignment="1">
      <alignment horizontal="center" vertical="center"/>
    </xf>
    <xf numFmtId="0" fontId="47" fillId="65" borderId="65" xfId="0" applyFont="1" applyFill="1" applyBorder="1" applyAlignment="1">
      <alignment horizontal="center" vertical="center"/>
    </xf>
    <xf numFmtId="2" fontId="45" fillId="64" borderId="65" xfId="0" applyNumberFormat="1" applyFont="1" applyFill="1" applyBorder="1" applyAlignment="1" applyProtection="1">
      <alignment horizontal="center" vertical="center"/>
      <protection locked="0"/>
    </xf>
    <xf numFmtId="2" fontId="45" fillId="64" borderId="66" xfId="0" applyNumberFormat="1" applyFont="1" applyFill="1" applyBorder="1" applyAlignment="1" applyProtection="1">
      <alignment horizontal="center" vertical="center"/>
      <protection locked="0"/>
    </xf>
    <xf numFmtId="0" fontId="55" fillId="6" borderId="21" xfId="0" applyFont="1" applyFill="1" applyBorder="1" applyAlignment="1">
      <alignment horizontal="center"/>
    </xf>
    <xf numFmtId="0" fontId="56" fillId="4" borderId="2" xfId="0" applyFont="1" applyFill="1" applyBorder="1" applyAlignment="1" applyProtection="1">
      <alignment horizontal="center" vertical="center" wrapText="1"/>
    </xf>
    <xf numFmtId="0" fontId="55" fillId="0" borderId="0" xfId="0" applyFont="1"/>
    <xf numFmtId="164" fontId="54" fillId="2" borderId="4" xfId="0" applyNumberFormat="1" applyFont="1" applyFill="1" applyBorder="1" applyAlignment="1" applyProtection="1">
      <alignment horizontal="center" vertical="center" wrapText="1"/>
    </xf>
    <xf numFmtId="164" fontId="57" fillId="2" borderId="1" xfId="0" applyNumberFormat="1" applyFont="1" applyFill="1" applyBorder="1" applyAlignment="1" applyProtection="1">
      <alignment horizontal="center" vertical="center" wrapText="1"/>
    </xf>
    <xf numFmtId="0" fontId="54" fillId="2" borderId="5" xfId="0" applyFont="1" applyFill="1" applyBorder="1" applyAlignment="1" applyProtection="1">
      <alignment horizontal="center" vertical="center" wrapText="1"/>
      <protection locked="0"/>
    </xf>
    <xf numFmtId="0" fontId="56" fillId="4" borderId="48" xfId="0" applyFont="1" applyFill="1" applyBorder="1" applyAlignment="1" applyProtection="1">
      <alignment horizontal="center" vertical="center" wrapText="1"/>
    </xf>
    <xf numFmtId="0" fontId="55" fillId="14" borderId="21" xfId="0" applyFont="1" applyFill="1" applyBorder="1" applyAlignment="1">
      <alignment horizontal="center"/>
    </xf>
    <xf numFmtId="0" fontId="55" fillId="22" borderId="0" xfId="0" applyFont="1" applyFill="1" applyAlignment="1">
      <alignment horizontal="center" vertical="center"/>
    </xf>
    <xf numFmtId="0" fontId="55" fillId="0" borderId="1" xfId="0" applyFont="1" applyBorder="1" applyAlignment="1">
      <alignment horizontal="center" vertical="center"/>
    </xf>
    <xf numFmtId="0" fontId="55" fillId="0" borderId="1" xfId="0" applyFont="1" applyBorder="1" applyAlignment="1">
      <alignment vertical="center"/>
    </xf>
    <xf numFmtId="0" fontId="58" fillId="0" borderId="48" xfId="0" applyFont="1" applyBorder="1" applyAlignment="1">
      <alignment horizontal="center" vertical="center"/>
    </xf>
    <xf numFmtId="0" fontId="58" fillId="24" borderId="48" xfId="0" applyFont="1" applyFill="1" applyBorder="1" applyAlignment="1">
      <alignment horizontal="center" vertical="center"/>
    </xf>
    <xf numFmtId="0" fontId="55" fillId="0" borderId="1" xfId="0" applyFont="1" applyBorder="1" applyAlignment="1">
      <alignment vertical="center" wrapText="1"/>
    </xf>
    <xf numFmtId="0" fontId="55" fillId="0" borderId="5" xfId="0" applyFont="1" applyBorder="1" applyAlignment="1">
      <alignment vertical="center"/>
    </xf>
    <xf numFmtId="0" fontId="55" fillId="0" borderId="63" xfId="0" applyFont="1" applyBorder="1" applyAlignment="1">
      <alignment horizontal="center" vertical="center"/>
    </xf>
    <xf numFmtId="2" fontId="59" fillId="0" borderId="7" xfId="0" applyNumberFormat="1" applyFont="1" applyBorder="1" applyAlignment="1">
      <alignment horizontal="center" vertical="center"/>
    </xf>
    <xf numFmtId="2" fontId="55" fillId="0" borderId="48" xfId="0" applyNumberFormat="1" applyFont="1" applyBorder="1" applyAlignment="1">
      <alignment horizontal="center" vertical="center"/>
    </xf>
    <xf numFmtId="14" fontId="55" fillId="0" borderId="48" xfId="0" applyNumberFormat="1" applyFont="1" applyBorder="1" applyAlignment="1">
      <alignment horizontal="center" vertical="center"/>
    </xf>
    <xf numFmtId="49" fontId="55" fillId="29" borderId="1" xfId="0" applyNumberFormat="1" applyFont="1" applyFill="1" applyBorder="1" applyAlignment="1">
      <alignment horizontal="center" vertical="center"/>
    </xf>
    <xf numFmtId="0" fontId="55" fillId="0" borderId="48" xfId="0" applyFont="1" applyBorder="1" applyAlignment="1">
      <alignment horizontal="center" vertical="center"/>
    </xf>
    <xf numFmtId="0" fontId="55" fillId="0" borderId="64" xfId="0" applyFont="1" applyBorder="1" applyAlignment="1">
      <alignment horizontal="center" vertical="center" wrapText="1"/>
    </xf>
    <xf numFmtId="0" fontId="55" fillId="0" borderId="48" xfId="0" applyFont="1" applyBorder="1" applyAlignment="1">
      <alignment horizontal="center" vertical="center" wrapText="1"/>
    </xf>
    <xf numFmtId="0" fontId="55" fillId="0" borderId="0" xfId="0" applyFont="1" applyAlignment="1">
      <alignment vertical="center"/>
    </xf>
    <xf numFmtId="0" fontId="55" fillId="22" borderId="1" xfId="0" applyFont="1" applyFill="1" applyBorder="1" applyAlignment="1">
      <alignment horizontal="center" vertical="center"/>
    </xf>
    <xf numFmtId="0" fontId="55" fillId="24" borderId="48" xfId="0" applyFont="1" applyFill="1" applyBorder="1" applyAlignment="1">
      <alignment horizontal="center" vertical="center"/>
    </xf>
    <xf numFmtId="0" fontId="55" fillId="0" borderId="1" xfId="0" applyFont="1" applyBorder="1" applyAlignment="1">
      <alignment horizontal="left" vertical="center" wrapText="1"/>
    </xf>
    <xf numFmtId="0" fontId="55" fillId="0" borderId="5" xfId="0" applyFont="1" applyBorder="1" applyAlignment="1">
      <alignment horizontal="center" vertical="center"/>
    </xf>
    <xf numFmtId="0" fontId="55" fillId="0" borderId="0" xfId="0" applyFont="1" applyAlignment="1">
      <alignment horizontal="center" vertical="center"/>
    </xf>
    <xf numFmtId="0" fontId="55" fillId="10" borderId="69" xfId="0" applyFont="1" applyFill="1" applyBorder="1" applyAlignment="1">
      <alignment horizontal="center"/>
    </xf>
    <xf numFmtId="0" fontId="55" fillId="10" borderId="70" xfId="0" applyFont="1" applyFill="1" applyBorder="1" applyAlignment="1">
      <alignment horizontal="center"/>
    </xf>
    <xf numFmtId="0" fontId="57" fillId="0" borderId="0" xfId="2" applyNumberFormat="1" applyFont="1" applyFill="1" applyBorder="1" applyAlignment="1" applyProtection="1">
      <alignment horizontal="center"/>
      <protection locked="0"/>
    </xf>
    <xf numFmtId="0" fontId="55" fillId="0" borderId="0" xfId="0" applyNumberFormat="1" applyFont="1" applyFill="1" applyBorder="1" applyAlignment="1">
      <alignment horizontal="center"/>
    </xf>
    <xf numFmtId="0" fontId="59" fillId="0" borderId="0" xfId="0" applyNumberFormat="1" applyFont="1" applyFill="1" applyBorder="1" applyAlignment="1">
      <alignment horizontal="center"/>
    </xf>
    <xf numFmtId="0" fontId="59" fillId="0" borderId="0"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xf>
    <xf numFmtId="0" fontId="55" fillId="0" borderId="0" xfId="0" applyNumberFormat="1" applyFont="1" applyFill="1" applyBorder="1"/>
    <xf numFmtId="0" fontId="55" fillId="0" borderId="0" xfId="0" applyNumberFormat="1" applyFont="1" applyBorder="1"/>
    <xf numFmtId="0" fontId="55" fillId="0" borderId="0" xfId="0" applyNumberFormat="1" applyFont="1" applyBorder="1" applyAlignment="1">
      <alignment horizontal="center"/>
    </xf>
    <xf numFmtId="0" fontId="55" fillId="24" borderId="0" xfId="0" applyNumberFormat="1" applyFont="1" applyFill="1" applyBorder="1" applyAlignment="1">
      <alignment horizontal="center"/>
    </xf>
    <xf numFmtId="0" fontId="59" fillId="0" borderId="0" xfId="0" applyNumberFormat="1" applyFont="1" applyBorder="1" applyAlignment="1">
      <alignment horizontal="center"/>
    </xf>
    <xf numFmtId="166" fontId="0" fillId="0" borderId="0" xfId="0" applyNumberFormat="1" applyBorder="1"/>
    <xf numFmtId="0" fontId="0" fillId="0" borderId="0" xfId="0" applyBorder="1" applyAlignment="1">
      <alignment horizontal="center"/>
    </xf>
    <xf numFmtId="0" fontId="0" fillId="0" borderId="0" xfId="0" applyBorder="1" applyAlignment="1">
      <alignment wrapText="1"/>
    </xf>
    <xf numFmtId="166" fontId="61" fillId="0" borderId="1" xfId="0" applyNumberFormat="1" applyFont="1" applyBorder="1"/>
    <xf numFmtId="0" fontId="61" fillId="0" borderId="1" xfId="0" applyFont="1" applyBorder="1"/>
    <xf numFmtId="0" fontId="61" fillId="24" borderId="1" xfId="0" applyFont="1" applyFill="1" applyBorder="1"/>
    <xf numFmtId="0" fontId="61" fillId="0" borderId="1" xfId="0" applyFont="1" applyBorder="1" applyAlignment="1">
      <alignment horizontal="center" vertical="center"/>
    </xf>
    <xf numFmtId="0" fontId="61" fillId="24" borderId="1" xfId="0" applyFont="1" applyFill="1" applyBorder="1" applyAlignment="1">
      <alignment horizontal="center"/>
    </xf>
    <xf numFmtId="0" fontId="61" fillId="0" borderId="0" xfId="0" applyFont="1"/>
    <xf numFmtId="0" fontId="64" fillId="4" borderId="1" xfId="0" applyFont="1" applyFill="1" applyBorder="1" applyAlignment="1" applyProtection="1">
      <alignment horizontal="center" vertical="center" wrapText="1"/>
    </xf>
    <xf numFmtId="0" fontId="65" fillId="4" borderId="1"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61" fillId="0" borderId="0" xfId="0" applyFont="1" applyAlignment="1">
      <alignment wrapText="1"/>
    </xf>
    <xf numFmtId="0" fontId="66" fillId="0" borderId="48" xfId="0" applyFont="1" applyBorder="1" applyAlignment="1">
      <alignment horizontal="center"/>
    </xf>
    <xf numFmtId="0" fontId="61" fillId="0" borderId="48" xfId="0" applyFont="1" applyBorder="1" applyAlignment="1">
      <alignment horizontal="center"/>
    </xf>
    <xf numFmtId="1" fontId="61" fillId="0" borderId="48" xfId="0" applyNumberFormat="1" applyFont="1" applyFill="1" applyBorder="1" applyAlignment="1" applyProtection="1">
      <alignment horizontal="center" vertical="center" wrapText="1"/>
      <protection locked="0"/>
    </xf>
    <xf numFmtId="0" fontId="61" fillId="0" borderId="48" xfId="0" applyFont="1" applyFill="1" applyBorder="1" applyAlignment="1" applyProtection="1">
      <alignment horizontal="center" vertical="center" wrapText="1"/>
      <protection locked="0"/>
    </xf>
    <xf numFmtId="0" fontId="61" fillId="24" borderId="48" xfId="0" applyFont="1" applyFill="1" applyBorder="1" applyAlignment="1">
      <alignment horizontal="center"/>
    </xf>
    <xf numFmtId="0" fontId="61" fillId="0" borderId="48" xfId="0" applyFont="1" applyBorder="1" applyAlignment="1">
      <alignment horizontal="center" vertical="center"/>
    </xf>
    <xf numFmtId="0" fontId="61" fillId="0" borderId="48" xfId="0" applyFont="1" applyBorder="1" applyAlignment="1" applyProtection="1">
      <alignment horizontal="center" vertical="center"/>
      <protection locked="0"/>
    </xf>
    <xf numFmtId="0" fontId="67" fillId="24" borderId="48" xfId="0" applyFont="1" applyFill="1" applyBorder="1" applyAlignment="1" applyProtection="1">
      <alignment horizontal="center" vertical="center"/>
      <protection locked="0"/>
    </xf>
    <xf numFmtId="0" fontId="68" fillId="24" borderId="48" xfId="0" applyFont="1" applyFill="1" applyBorder="1" applyAlignment="1" applyProtection="1">
      <alignment horizontal="center" vertical="center"/>
      <protection locked="0"/>
    </xf>
    <xf numFmtId="165" fontId="61" fillId="24" borderId="48" xfId="0" applyNumberFormat="1" applyFont="1" applyFill="1" applyBorder="1" applyAlignment="1" applyProtection="1">
      <alignment horizontal="center" vertical="center"/>
      <protection locked="0"/>
    </xf>
    <xf numFmtId="0" fontId="61" fillId="0" borderId="68" xfId="0" applyFont="1" applyBorder="1" applyAlignment="1" applyProtection="1">
      <alignment horizontal="center" vertical="center"/>
      <protection locked="0"/>
    </xf>
    <xf numFmtId="0" fontId="61" fillId="0" borderId="68" xfId="0" applyFont="1" applyBorder="1"/>
    <xf numFmtId="1" fontId="61" fillId="0" borderId="68" xfId="0" applyNumberFormat="1" applyFont="1" applyFill="1" applyBorder="1" applyAlignment="1" applyProtection="1">
      <alignment horizontal="center" vertical="center" wrapText="1"/>
      <protection locked="0"/>
    </xf>
    <xf numFmtId="0" fontId="61" fillId="0" borderId="68" xfId="0" applyFont="1" applyFill="1" applyBorder="1" applyAlignment="1" applyProtection="1">
      <alignment horizontal="center" vertical="center" wrapText="1"/>
      <protection locked="0"/>
    </xf>
    <xf numFmtId="0" fontId="61" fillId="24" borderId="68" xfId="0" applyFont="1" applyFill="1" applyBorder="1"/>
    <xf numFmtId="0" fontId="61" fillId="0" borderId="68" xfId="0" applyFont="1" applyBorder="1" applyAlignment="1">
      <alignment horizontal="center" vertical="center"/>
    </xf>
    <xf numFmtId="0" fontId="61" fillId="0" borderId="68" xfId="0" applyFont="1" applyBorder="1" applyAlignment="1">
      <alignment horizontal="center" vertical="center" wrapText="1"/>
    </xf>
    <xf numFmtId="0" fontId="67" fillId="24" borderId="68" xfId="0" applyFont="1" applyFill="1" applyBorder="1" applyAlignment="1" applyProtection="1">
      <alignment horizontal="center" vertical="center"/>
      <protection locked="0"/>
    </xf>
    <xf numFmtId="0" fontId="61" fillId="24" borderId="68" xfId="0" applyFont="1" applyFill="1" applyBorder="1" applyAlignment="1" applyProtection="1">
      <alignment horizontal="center" vertical="center"/>
      <protection locked="0"/>
    </xf>
    <xf numFmtId="165" fontId="61" fillId="24" borderId="68" xfId="0" applyNumberFormat="1" applyFont="1" applyFill="1" applyBorder="1" applyAlignment="1" applyProtection="1">
      <alignment horizontal="center" vertical="center"/>
      <protection locked="0"/>
    </xf>
    <xf numFmtId="0" fontId="61" fillId="0" borderId="48" xfId="0" applyFont="1" applyBorder="1"/>
    <xf numFmtId="0" fontId="61" fillId="24" borderId="48" xfId="0" applyFont="1" applyFill="1" applyBorder="1"/>
    <xf numFmtId="0" fontId="61" fillId="0" borderId="48" xfId="0" applyFont="1" applyBorder="1" applyAlignment="1">
      <alignment horizontal="center" vertical="center" wrapText="1"/>
    </xf>
    <xf numFmtId="0" fontId="61" fillId="24" borderId="48" xfId="0" applyFont="1" applyFill="1" applyBorder="1" applyAlignment="1">
      <alignment horizontal="center" vertical="center" wrapText="1"/>
    </xf>
    <xf numFmtId="0" fontId="61" fillId="24" borderId="48" xfId="0" applyFont="1" applyFill="1" applyBorder="1" applyAlignment="1" applyProtection="1">
      <alignment horizontal="center" vertical="center"/>
      <protection locked="0"/>
    </xf>
    <xf numFmtId="166" fontId="61" fillId="13" borderId="0" xfId="0" applyNumberFormat="1" applyFont="1" applyFill="1" applyBorder="1" applyAlignment="1">
      <alignment horizontal="center" vertical="center"/>
    </xf>
    <xf numFmtId="166" fontId="61" fillId="24" borderId="0" xfId="0" applyNumberFormat="1" applyFont="1" applyFill="1" applyBorder="1" applyAlignment="1">
      <alignment horizontal="center" vertical="center"/>
    </xf>
    <xf numFmtId="166" fontId="61" fillId="0" borderId="0" xfId="0" applyNumberFormat="1" applyFont="1" applyFill="1" applyBorder="1"/>
    <xf numFmtId="0" fontId="61" fillId="0" borderId="0" xfId="0" applyFont="1" applyFill="1" applyBorder="1"/>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0" fontId="70" fillId="0" borderId="0" xfId="2" applyFont="1" applyAlignment="1">
      <alignment vertical="center"/>
    </xf>
    <xf numFmtId="0" fontId="70" fillId="0" borderId="0" xfId="2" applyFont="1" applyFill="1" applyAlignment="1">
      <alignment vertical="center"/>
    </xf>
    <xf numFmtId="0" fontId="69" fillId="4" borderId="38" xfId="2" applyFont="1" applyFill="1" applyBorder="1" applyAlignment="1" applyProtection="1">
      <alignment vertical="center"/>
    </xf>
    <xf numFmtId="0" fontId="73" fillId="0" borderId="0" xfId="2" applyFont="1" applyFill="1" applyBorder="1" applyAlignment="1" applyProtection="1">
      <alignment vertical="center" wrapText="1"/>
    </xf>
    <xf numFmtId="0" fontId="70" fillId="4" borderId="38" xfId="2" applyFont="1" applyFill="1" applyBorder="1" applyAlignment="1" applyProtection="1">
      <alignment horizontal="center" vertical="center" wrapText="1"/>
    </xf>
    <xf numFmtId="0" fontId="70" fillId="4" borderId="38" xfId="0" applyFont="1" applyFill="1" applyBorder="1" applyAlignment="1" applyProtection="1">
      <alignment horizontal="center" vertical="center" wrapText="1"/>
    </xf>
    <xf numFmtId="0" fontId="71" fillId="0" borderId="0" xfId="2" applyFont="1" applyFill="1" applyBorder="1" applyAlignment="1" applyProtection="1">
      <alignment horizontal="center" vertical="center" wrapText="1"/>
    </xf>
    <xf numFmtId="0" fontId="70" fillId="0" borderId="68" xfId="0" applyFont="1" applyFill="1" applyBorder="1" applyAlignment="1" applyProtection="1">
      <alignment horizontal="center"/>
      <protection locked="0"/>
    </xf>
    <xf numFmtId="49" fontId="70" fillId="0" borderId="68" xfId="0" applyNumberFormat="1" applyFont="1" applyFill="1" applyBorder="1" applyAlignment="1" applyProtection="1">
      <alignment horizontal="center"/>
      <protection locked="0"/>
    </xf>
    <xf numFmtId="0" fontId="71" fillId="0" borderId="0" xfId="2" applyFont="1" applyFill="1" applyAlignment="1" applyProtection="1">
      <alignment horizontal="center"/>
      <protection locked="0"/>
    </xf>
    <xf numFmtId="0" fontId="70" fillId="5" borderId="68" xfId="0" applyFont="1" applyFill="1" applyBorder="1" applyAlignment="1" applyProtection="1">
      <alignment horizontal="center"/>
      <protection locked="0"/>
    </xf>
    <xf numFmtId="0" fontId="70" fillId="16" borderId="68" xfId="0" applyFont="1" applyFill="1" applyBorder="1" applyAlignment="1" applyProtection="1">
      <alignment horizontal="center"/>
      <protection locked="0"/>
    </xf>
    <xf numFmtId="0" fontId="71" fillId="0" borderId="0" xfId="2" applyFont="1" applyFill="1" applyProtection="1">
      <protection locked="0"/>
    </xf>
    <xf numFmtId="0" fontId="75" fillId="5" borderId="68" xfId="2" applyFont="1" applyFill="1" applyBorder="1" applyAlignment="1">
      <alignment horizontal="center" wrapText="1"/>
    </xf>
    <xf numFmtId="0" fontId="70" fillId="0" borderId="0" xfId="2" applyFont="1"/>
    <xf numFmtId="0" fontId="70" fillId="0" borderId="0" xfId="2" applyFont="1" applyFill="1"/>
    <xf numFmtId="0" fontId="72" fillId="0" borderId="0" xfId="0" applyFont="1" applyFill="1" applyProtection="1">
      <protection locked="0"/>
    </xf>
    <xf numFmtId="0" fontId="70" fillId="0" borderId="0" xfId="0" applyFont="1" applyFill="1"/>
    <xf numFmtId="0" fontId="70" fillId="0" borderId="0" xfId="0" applyFont="1" applyFill="1" applyAlignment="1">
      <alignment horizontal="center"/>
    </xf>
    <xf numFmtId="0" fontId="72" fillId="0" borderId="0" xfId="0" applyFont="1" applyFill="1"/>
    <xf numFmtId="0" fontId="70" fillId="0" borderId="72" xfId="2" applyFont="1" applyFill="1" applyBorder="1" applyAlignment="1" applyProtection="1">
      <alignment horizontal="center"/>
      <protection locked="0"/>
    </xf>
    <xf numFmtId="0" fontId="70" fillId="16" borderId="72" xfId="0" applyFont="1" applyFill="1" applyBorder="1" applyAlignment="1" applyProtection="1">
      <alignment horizontal="center"/>
      <protection locked="0"/>
    </xf>
    <xf numFmtId="0" fontId="70" fillId="5" borderId="72" xfId="0" applyFont="1" applyFill="1" applyBorder="1" applyAlignment="1" applyProtection="1">
      <alignment horizontal="center"/>
      <protection locked="0"/>
    </xf>
    <xf numFmtId="0" fontId="70" fillId="23" borderId="72" xfId="0" applyFont="1" applyFill="1" applyBorder="1" applyAlignment="1" applyProtection="1">
      <alignment horizontal="center"/>
      <protection locked="0"/>
    </xf>
    <xf numFmtId="0" fontId="70" fillId="0" borderId="72" xfId="0" applyFont="1" applyFill="1" applyBorder="1" applyAlignment="1" applyProtection="1">
      <alignment horizontal="center"/>
      <protection locked="0"/>
    </xf>
    <xf numFmtId="49" fontId="70" fillId="0" borderId="72" xfId="0" applyNumberFormat="1" applyFont="1" applyFill="1" applyBorder="1" applyAlignment="1" applyProtection="1">
      <alignment horizontal="center"/>
      <protection locked="0"/>
    </xf>
    <xf numFmtId="0" fontId="70" fillId="4" borderId="38" xfId="0" applyFont="1" applyFill="1" applyBorder="1" applyAlignment="1" applyProtection="1">
      <alignment vertical="center"/>
    </xf>
    <xf numFmtId="0" fontId="70" fillId="4" borderId="38" xfId="2" applyFont="1" applyFill="1" applyBorder="1" applyAlignment="1">
      <alignment vertical="center"/>
    </xf>
    <xf numFmtId="0" fontId="69" fillId="4" borderId="38" xfId="0" applyFont="1" applyFill="1" applyBorder="1" applyAlignment="1" applyProtection="1">
      <alignment vertical="center"/>
    </xf>
    <xf numFmtId="0" fontId="69" fillId="25" borderId="38" xfId="0" applyFont="1" applyFill="1" applyBorder="1" applyAlignment="1" applyProtection="1">
      <alignment vertical="center"/>
    </xf>
    <xf numFmtId="0" fontId="69" fillId="27" borderId="38" xfId="0" applyFont="1" applyFill="1" applyBorder="1" applyAlignment="1" applyProtection="1">
      <alignment vertical="center"/>
    </xf>
    <xf numFmtId="0" fontId="70" fillId="4" borderId="38" xfId="0" applyFont="1" applyFill="1" applyBorder="1" applyAlignment="1">
      <alignment horizontal="center" vertical="center"/>
    </xf>
    <xf numFmtId="0" fontId="70" fillId="4" borderId="38" xfId="0" applyFont="1" applyFill="1" applyBorder="1" applyAlignment="1">
      <alignment vertical="center"/>
    </xf>
    <xf numFmtId="0" fontId="70" fillId="25" borderId="38" xfId="0" applyFont="1" applyFill="1" applyBorder="1" applyAlignment="1">
      <alignment vertical="center"/>
    </xf>
    <xf numFmtId="0" fontId="73" fillId="4" borderId="38" xfId="0" applyFont="1" applyFill="1" applyBorder="1" applyAlignment="1" applyProtection="1">
      <alignment horizontal="center" vertical="center" wrapText="1"/>
    </xf>
    <xf numFmtId="0" fontId="69" fillId="4" borderId="38" xfId="2" applyFont="1" applyFill="1" applyBorder="1" applyAlignment="1" applyProtection="1">
      <alignment vertical="center" wrapText="1"/>
    </xf>
    <xf numFmtId="0" fontId="73" fillId="4" borderId="38" xfId="2" applyFont="1" applyFill="1" applyBorder="1" applyAlignment="1" applyProtection="1">
      <alignment horizontal="center" vertical="center" wrapText="1"/>
    </xf>
    <xf numFmtId="0" fontId="69" fillId="4" borderId="38" xfId="0" applyFont="1" applyFill="1" applyBorder="1" applyAlignment="1" applyProtection="1">
      <alignment horizontal="center" vertical="center" wrapText="1"/>
    </xf>
    <xf numFmtId="0" fontId="69" fillId="25" borderId="38" xfId="0" applyFont="1" applyFill="1" applyBorder="1" applyAlignment="1" applyProtection="1">
      <alignment horizontal="center" vertical="center" wrapText="1"/>
    </xf>
    <xf numFmtId="0" fontId="69" fillId="27" borderId="38" xfId="0" applyFont="1" applyFill="1" applyBorder="1" applyAlignment="1" applyProtection="1">
      <alignment horizontal="center" vertical="center" wrapText="1"/>
    </xf>
    <xf numFmtId="0" fontId="73" fillId="25" borderId="38" xfId="0" applyFont="1" applyFill="1" applyBorder="1" applyAlignment="1" applyProtection="1">
      <alignment horizontal="center" vertical="center" wrapText="1"/>
    </xf>
    <xf numFmtId="0" fontId="71" fillId="15" borderId="38" xfId="0" applyFont="1" applyFill="1" applyBorder="1" applyAlignment="1" applyProtection="1">
      <alignment horizontal="center" vertical="center" wrapText="1"/>
    </xf>
    <xf numFmtId="0" fontId="71" fillId="15" borderId="38" xfId="2" applyFont="1" applyFill="1" applyBorder="1" applyAlignment="1" applyProtection="1">
      <alignment horizontal="center" vertical="center" wrapText="1"/>
    </xf>
    <xf numFmtId="0" fontId="71" fillId="4" borderId="38" xfId="0" applyFont="1" applyFill="1" applyBorder="1" applyAlignment="1" applyProtection="1">
      <alignment horizontal="center" vertical="center" wrapText="1"/>
    </xf>
    <xf numFmtId="0" fontId="69" fillId="26" borderId="38" xfId="0" applyFont="1" applyFill="1" applyBorder="1" applyAlignment="1" applyProtection="1">
      <alignment horizontal="center" vertical="center" wrapText="1"/>
    </xf>
    <xf numFmtId="0" fontId="69" fillId="28" borderId="38" xfId="0" applyFont="1" applyFill="1" applyBorder="1" applyAlignment="1" applyProtection="1">
      <alignment horizontal="center" vertical="center" wrapText="1"/>
    </xf>
    <xf numFmtId="0" fontId="71" fillId="26" borderId="38" xfId="0" applyFont="1" applyFill="1" applyBorder="1" applyAlignment="1" applyProtection="1">
      <alignment horizontal="center" vertical="center" wrapText="1"/>
    </xf>
    <xf numFmtId="49" fontId="70" fillId="16" borderId="72" xfId="0" applyNumberFormat="1" applyFont="1" applyFill="1" applyBorder="1" applyAlignment="1" applyProtection="1">
      <alignment horizontal="center"/>
      <protection locked="0"/>
    </xf>
    <xf numFmtId="0" fontId="70" fillId="0" borderId="72" xfId="6" applyFont="1" applyFill="1" applyBorder="1" applyAlignment="1" applyProtection="1">
      <alignment horizontal="center"/>
      <protection locked="0" hidden="1"/>
    </xf>
    <xf numFmtId="0" fontId="77" fillId="0" borderId="0" xfId="0" applyFont="1"/>
    <xf numFmtId="0" fontId="77" fillId="8" borderId="9" xfId="0" applyFont="1" applyFill="1" applyBorder="1"/>
    <xf numFmtId="0" fontId="78" fillId="0" borderId="10" xfId="0" applyFont="1" applyBorder="1" applyAlignment="1" applyProtection="1">
      <alignment horizontal="left" wrapText="1"/>
      <protection locked="0"/>
    </xf>
    <xf numFmtId="0" fontId="77" fillId="8" borderId="67" xfId="0" applyFont="1" applyFill="1" applyBorder="1"/>
    <xf numFmtId="0" fontId="78" fillId="0" borderId="12" xfId="0" applyFont="1" applyBorder="1" applyAlignment="1" applyProtection="1">
      <alignment horizontal="left" wrapText="1"/>
      <protection locked="0"/>
    </xf>
    <xf numFmtId="0" fontId="77" fillId="8" borderId="14" xfId="0" applyFont="1" applyFill="1" applyBorder="1"/>
    <xf numFmtId="0" fontId="78" fillId="0" borderId="15" xfId="0" applyFont="1" applyBorder="1" applyAlignment="1" applyProtection="1">
      <alignment horizontal="left" wrapText="1"/>
      <protection locked="0"/>
    </xf>
    <xf numFmtId="0" fontId="77" fillId="9" borderId="9" xfId="0" applyFont="1" applyFill="1" applyBorder="1"/>
    <xf numFmtId="0" fontId="79" fillId="0" borderId="10" xfId="0" applyFont="1" applyBorder="1" applyAlignment="1" applyProtection="1">
      <alignment horizontal="left" wrapText="1"/>
      <protection locked="0"/>
    </xf>
    <xf numFmtId="0" fontId="77" fillId="9" borderId="67" xfId="0" applyFont="1" applyFill="1" applyBorder="1"/>
    <xf numFmtId="0" fontId="77" fillId="9" borderId="14" xfId="0" applyFont="1" applyFill="1" applyBorder="1"/>
    <xf numFmtId="0" fontId="80" fillId="0" borderId="12" xfId="1" applyFont="1" applyBorder="1" applyAlignment="1" applyProtection="1">
      <alignment horizontal="left" wrapText="1"/>
      <protection locked="0"/>
    </xf>
    <xf numFmtId="49" fontId="79" fillId="0" borderId="15" xfId="0" quotePrefix="1" applyNumberFormat="1" applyFont="1" applyBorder="1" applyAlignment="1" applyProtection="1">
      <alignment horizontal="left" wrapText="1"/>
      <protection locked="0"/>
    </xf>
    <xf numFmtId="0" fontId="70" fillId="0" borderId="72" xfId="2" applyFont="1" applyFill="1" applyBorder="1" applyAlignment="1" applyProtection="1">
      <alignment horizontal="center"/>
      <protection locked="0" hidden="1"/>
    </xf>
    <xf numFmtId="0" fontId="70" fillId="0" borderId="72" xfId="6" applyFont="1" applyFill="1" applyBorder="1" applyAlignment="1" applyProtection="1">
      <alignment horizontal="center"/>
      <protection locked="0"/>
    </xf>
    <xf numFmtId="0" fontId="75" fillId="16" borderId="72" xfId="58" applyFont="1" applyFill="1" applyBorder="1" applyAlignment="1" applyProtection="1">
      <alignment horizontal="center"/>
      <protection locked="0"/>
    </xf>
    <xf numFmtId="0" fontId="70" fillId="16" borderId="72" xfId="58" applyFont="1" applyFill="1" applyBorder="1" applyAlignment="1" applyProtection="1">
      <alignment horizontal="center"/>
      <protection locked="0"/>
    </xf>
    <xf numFmtId="0" fontId="71" fillId="22" borderId="68" xfId="2" applyFont="1" applyFill="1" applyBorder="1" applyAlignment="1" applyProtection="1">
      <alignment horizontal="center"/>
      <protection locked="0"/>
    </xf>
    <xf numFmtId="49" fontId="70" fillId="16" borderId="68" xfId="0" applyNumberFormat="1" applyFont="1" applyFill="1" applyBorder="1" applyAlignment="1" applyProtection="1">
      <alignment horizontal="center"/>
      <protection locked="0"/>
    </xf>
    <xf numFmtId="0" fontId="70" fillId="0" borderId="68" xfId="2" applyFont="1" applyFill="1" applyBorder="1" applyAlignment="1" applyProtection="1">
      <alignment horizontal="center"/>
      <protection locked="0"/>
    </xf>
    <xf numFmtId="0" fontId="70" fillId="0" borderId="68" xfId="2" applyFont="1" applyFill="1" applyBorder="1" applyAlignment="1" applyProtection="1">
      <alignment horizontal="center"/>
      <protection locked="0" hidden="1"/>
    </xf>
    <xf numFmtId="0" fontId="72" fillId="0" borderId="68" xfId="0" applyFont="1" applyBorder="1" applyAlignment="1" applyProtection="1">
      <alignment horizontal="center"/>
      <protection locked="0"/>
    </xf>
    <xf numFmtId="0" fontId="55" fillId="14" borderId="21" xfId="0" applyFont="1" applyFill="1" applyBorder="1" applyAlignment="1">
      <alignment horizontal="center"/>
    </xf>
    <xf numFmtId="164" fontId="2" fillId="2" borderId="38" xfId="0" applyNumberFormat="1" applyFont="1" applyFill="1" applyBorder="1" applyAlignment="1" applyProtection="1">
      <alignment horizontal="center" vertical="center" wrapText="1"/>
    </xf>
    <xf numFmtId="0" fontId="0" fillId="14" borderId="21" xfId="0" applyFont="1" applyFill="1" applyBorder="1" applyAlignment="1">
      <alignment horizontal="center"/>
    </xf>
    <xf numFmtId="0" fontId="0" fillId="10" borderId="69" xfId="0" applyFont="1" applyFill="1" applyBorder="1" applyAlignment="1">
      <alignment horizontal="center"/>
    </xf>
    <xf numFmtId="0" fontId="55" fillId="14" borderId="69" xfId="0" applyFont="1" applyFill="1" applyBorder="1" applyAlignment="1">
      <alignment horizontal="center"/>
    </xf>
    <xf numFmtId="0" fontId="0" fillId="14" borderId="69" xfId="0" applyFont="1" applyFill="1" applyBorder="1" applyAlignment="1">
      <alignment horizontal="center"/>
    </xf>
    <xf numFmtId="0" fontId="81" fillId="0" borderId="0" xfId="0" applyFont="1" applyAlignment="1">
      <alignment horizontal="center"/>
    </xf>
    <xf numFmtId="169" fontId="0" fillId="0" borderId="0" xfId="0" applyNumberFormat="1" applyAlignment="1">
      <alignment horizontal="center"/>
    </xf>
    <xf numFmtId="0" fontId="70" fillId="16" borderId="75" xfId="2" applyFont="1" applyFill="1" applyBorder="1" applyProtection="1">
      <protection locked="0"/>
    </xf>
    <xf numFmtId="0" fontId="55" fillId="14" borderId="21" xfId="0" applyFont="1" applyFill="1" applyBorder="1" applyAlignment="1">
      <alignment horizontal="center"/>
    </xf>
    <xf numFmtId="0" fontId="55" fillId="14" borderId="21" xfId="0" applyFont="1" applyFill="1" applyBorder="1" applyAlignment="1">
      <alignment horizontal="center"/>
    </xf>
    <xf numFmtId="0" fontId="24" fillId="0" borderId="0" xfId="0" applyFont="1"/>
    <xf numFmtId="0" fontId="4" fillId="5" borderId="0" xfId="0" applyFont="1" applyFill="1"/>
    <xf numFmtId="0" fontId="4" fillId="0" borderId="0" xfId="2" applyFont="1" applyAlignment="1">
      <alignment vertical="center" wrapText="1"/>
    </xf>
    <xf numFmtId="0" fontId="4" fillId="8" borderId="75" xfId="0" applyFont="1" applyFill="1" applyBorder="1"/>
    <xf numFmtId="0" fontId="4" fillId="0" borderId="0" xfId="0" applyFont="1"/>
    <xf numFmtId="0" fontId="4" fillId="5" borderId="75" xfId="0" applyFont="1" applyFill="1" applyBorder="1"/>
    <xf numFmtId="0" fontId="70" fillId="20" borderId="40" xfId="0" applyFont="1" applyFill="1" applyBorder="1" applyAlignment="1">
      <alignment vertical="center"/>
    </xf>
    <xf numFmtId="0" fontId="70" fillId="20" borderId="41" xfId="0" applyFont="1" applyFill="1" applyBorder="1" applyAlignment="1">
      <alignment vertical="center"/>
    </xf>
    <xf numFmtId="0" fontId="70" fillId="0" borderId="0" xfId="0" applyFont="1" applyAlignment="1">
      <alignment vertical="center"/>
    </xf>
    <xf numFmtId="0" fontId="70" fillId="20" borderId="75" xfId="0" applyFont="1" applyFill="1" applyBorder="1" applyAlignment="1">
      <alignment vertical="center"/>
    </xf>
    <xf numFmtId="0" fontId="9" fillId="0" borderId="0" xfId="2" applyFont="1" applyAlignment="1">
      <alignment horizontal="center" vertical="center" wrapText="1"/>
    </xf>
    <xf numFmtId="0" fontId="4" fillId="21" borderId="75" xfId="0" applyFont="1" applyFill="1" applyBorder="1"/>
    <xf numFmtId="0" fontId="74" fillId="5" borderId="75" xfId="0" applyFont="1" applyFill="1" applyBorder="1" applyAlignment="1">
      <alignment horizontal="center" vertical="center" wrapText="1"/>
    </xf>
    <xf numFmtId="0" fontId="24" fillId="0" borderId="75" xfId="0" applyFont="1" applyBorder="1" applyAlignment="1" applyProtection="1">
      <alignment horizontal="center"/>
      <protection locked="0"/>
    </xf>
    <xf numFmtId="0" fontId="24" fillId="0" borderId="0" xfId="0" applyFont="1" applyAlignment="1" applyProtection="1">
      <alignment horizontal="center"/>
      <protection locked="0"/>
    </xf>
    <xf numFmtId="0" fontId="24" fillId="5" borderId="75" xfId="0" applyFont="1" applyFill="1" applyBorder="1" applyAlignment="1" applyProtection="1">
      <alignment horizontal="center"/>
      <protection locked="0"/>
    </xf>
    <xf numFmtId="170" fontId="24" fillId="5" borderId="75" xfId="0" applyNumberFormat="1" applyFont="1" applyFill="1" applyBorder="1" applyAlignment="1" applyProtection="1">
      <alignment horizontal="center"/>
      <protection locked="0"/>
    </xf>
    <xf numFmtId="0" fontId="70" fillId="0" borderId="42" xfId="0" applyFont="1" applyBorder="1" applyAlignment="1" applyProtection="1">
      <alignment horizontal="center"/>
      <protection locked="0"/>
    </xf>
    <xf numFmtId="0" fontId="70" fillId="0" borderId="43" xfId="0" applyFont="1" applyBorder="1" applyAlignment="1" applyProtection="1">
      <alignment horizontal="center"/>
      <protection locked="0"/>
    </xf>
    <xf numFmtId="0" fontId="70" fillId="0" borderId="0" xfId="0" applyFont="1" applyAlignment="1" applyProtection="1">
      <alignment horizontal="center"/>
      <protection locked="0"/>
    </xf>
    <xf numFmtId="1" fontId="9" fillId="0" borderId="75" xfId="0" applyNumberFormat="1" applyFont="1" applyBorder="1" applyAlignment="1" applyProtection="1">
      <alignment horizontal="center"/>
      <protection locked="0"/>
    </xf>
    <xf numFmtId="1" fontId="9" fillId="0" borderId="0" xfId="0" applyNumberFormat="1" applyFont="1" applyAlignment="1" applyProtection="1">
      <alignment horizontal="center"/>
      <protection locked="0"/>
    </xf>
    <xf numFmtId="0" fontId="9" fillId="5" borderId="75" xfId="0" applyFont="1" applyFill="1" applyBorder="1" applyAlignment="1" applyProtection="1">
      <alignment horizontal="center"/>
      <protection locked="0"/>
    </xf>
    <xf numFmtId="0" fontId="9" fillId="0" borderId="0" xfId="2" applyFont="1" applyAlignment="1" applyProtection="1">
      <alignment horizontal="center"/>
      <protection locked="0"/>
    </xf>
    <xf numFmtId="0" fontId="70" fillId="5" borderId="75" xfId="0" applyFont="1" applyFill="1" applyBorder="1" applyAlignment="1" applyProtection="1">
      <alignment horizontal="center"/>
      <protection locked="0"/>
    </xf>
    <xf numFmtId="0" fontId="24" fillId="0" borderId="75" xfId="0" applyFont="1" applyBorder="1" applyProtection="1">
      <protection locked="0"/>
    </xf>
    <xf numFmtId="0" fontId="24" fillId="0" borderId="0" xfId="0" applyFont="1" applyProtection="1">
      <protection locked="0"/>
    </xf>
    <xf numFmtId="0" fontId="24" fillId="5" borderId="75" xfId="0" applyFont="1" applyFill="1" applyBorder="1" applyProtection="1">
      <protection locked="0"/>
    </xf>
    <xf numFmtId="170" fontId="24" fillId="5" borderId="75" xfId="0" applyNumberFormat="1" applyFont="1" applyFill="1" applyBorder="1" applyProtection="1">
      <protection locked="0"/>
    </xf>
    <xf numFmtId="0" fontId="70" fillId="0" borderId="37" xfId="0" applyFont="1" applyBorder="1" applyProtection="1">
      <protection locked="0"/>
    </xf>
    <xf numFmtId="0" fontId="70" fillId="0" borderId="44" xfId="0" applyFont="1" applyBorder="1" applyProtection="1">
      <protection locked="0"/>
    </xf>
    <xf numFmtId="0" fontId="70" fillId="0" borderId="0" xfId="0" applyFont="1" applyProtection="1">
      <protection locked="0"/>
    </xf>
    <xf numFmtId="1" fontId="9" fillId="0" borderId="75" xfId="0" applyNumberFormat="1" applyFont="1" applyBorder="1" applyProtection="1">
      <protection locked="0"/>
    </xf>
    <xf numFmtId="1" fontId="9" fillId="0" borderId="0" xfId="0" applyNumberFormat="1" applyFont="1" applyProtection="1">
      <protection locked="0"/>
    </xf>
    <xf numFmtId="0" fontId="9" fillId="0" borderId="75" xfId="0" applyFont="1" applyBorder="1" applyAlignment="1" applyProtection="1">
      <alignment horizontal="left"/>
      <protection locked="0"/>
    </xf>
    <xf numFmtId="0" fontId="9" fillId="5" borderId="75" xfId="0" applyFont="1" applyFill="1" applyBorder="1" applyAlignment="1" applyProtection="1">
      <alignment horizontal="left"/>
      <protection locked="0"/>
    </xf>
    <xf numFmtId="0" fontId="9" fillId="5" borderId="75" xfId="0" applyFont="1" applyFill="1" applyBorder="1" applyAlignment="1" applyProtection="1">
      <alignment horizontal="right"/>
      <protection locked="0"/>
    </xf>
    <xf numFmtId="0" fontId="9" fillId="0" borderId="0" xfId="2" applyFont="1" applyProtection="1">
      <protection locked="0"/>
    </xf>
    <xf numFmtId="0" fontId="70" fillId="16" borderId="75" xfId="0" applyFont="1" applyFill="1" applyBorder="1" applyProtection="1">
      <protection locked="0"/>
    </xf>
    <xf numFmtId="0" fontId="70" fillId="0" borderId="75" xfId="0" applyFont="1" applyBorder="1" applyProtection="1">
      <protection locked="0"/>
    </xf>
    <xf numFmtId="0" fontId="70" fillId="5" borderId="75" xfId="0" applyFont="1" applyFill="1" applyBorder="1" applyAlignment="1" applyProtection="1">
      <alignment horizontal="left"/>
      <protection locked="0"/>
    </xf>
    <xf numFmtId="0" fontId="9" fillId="5" borderId="75" xfId="0" applyFont="1" applyFill="1" applyBorder="1" applyProtection="1">
      <protection locked="0"/>
    </xf>
    <xf numFmtId="0" fontId="9" fillId="0" borderId="0" xfId="0" applyFont="1" applyAlignment="1" applyProtection="1">
      <alignment horizontal="left"/>
      <protection locked="0"/>
    </xf>
    <xf numFmtId="0" fontId="9" fillId="0" borderId="0" xfId="0" applyFont="1" applyProtection="1">
      <protection locked="0"/>
    </xf>
    <xf numFmtId="1" fontId="9" fillId="0" borderId="0" xfId="0" applyNumberFormat="1" applyFont="1" applyAlignment="1" applyProtection="1">
      <alignment horizontal="center" vertical="center"/>
      <protection locked="0"/>
    </xf>
    <xf numFmtId="0" fontId="24" fillId="5" borderId="75" xfId="0" applyFont="1" applyFill="1" applyBorder="1" applyAlignment="1" applyProtection="1">
      <alignment horizontal="left"/>
      <protection locked="0"/>
    </xf>
    <xf numFmtId="0" fontId="24" fillId="5" borderId="75" xfId="0" applyFont="1" applyFill="1" applyBorder="1" applyAlignment="1" applyProtection="1">
      <alignment horizontal="right"/>
      <protection locked="0"/>
    </xf>
    <xf numFmtId="0" fontId="24" fillId="0" borderId="75" xfId="0" applyFont="1" applyBorder="1" applyAlignment="1" applyProtection="1">
      <alignment horizontal="left"/>
      <protection locked="0"/>
    </xf>
    <xf numFmtId="0" fontId="70" fillId="16" borderId="4" xfId="0" applyFont="1" applyFill="1" applyBorder="1" applyAlignment="1" applyProtection="1">
      <alignment horizontal="left"/>
      <protection locked="0"/>
    </xf>
    <xf numFmtId="0" fontId="70" fillId="0" borderId="75" xfId="0" applyFont="1" applyBorder="1" applyAlignment="1" applyProtection="1">
      <alignment horizontal="left"/>
      <protection locked="0"/>
    </xf>
    <xf numFmtId="0" fontId="9" fillId="0" borderId="0" xfId="2" applyFont="1" applyFill="1" applyBorder="1" applyAlignment="1" applyProtection="1">
      <alignment horizontal="center" vertical="center" wrapText="1"/>
    </xf>
    <xf numFmtId="0" fontId="9" fillId="0" borderId="0" xfId="2" applyFont="1" applyFill="1" applyAlignment="1" applyProtection="1">
      <alignment horizontal="center"/>
      <protection locked="0"/>
    </xf>
    <xf numFmtId="0" fontId="9" fillId="0" borderId="0" xfId="2" applyFont="1" applyFill="1" applyProtection="1">
      <protection locked="0"/>
    </xf>
    <xf numFmtId="0" fontId="69" fillId="4" borderId="38" xfId="0" applyFont="1" applyFill="1" applyBorder="1" applyAlignment="1" applyProtection="1">
      <alignment vertical="center" wrapText="1"/>
    </xf>
    <xf numFmtId="0" fontId="9" fillId="22" borderId="72" xfId="2" applyFont="1" applyFill="1" applyBorder="1" applyAlignment="1" applyProtection="1">
      <alignment horizontal="center"/>
      <protection locked="0"/>
    </xf>
    <xf numFmtId="0" fontId="9" fillId="22" borderId="68" xfId="2" applyFont="1" applyFill="1" applyBorder="1" applyAlignment="1" applyProtection="1">
      <alignment horizontal="center"/>
      <protection locked="0"/>
    </xf>
    <xf numFmtId="0" fontId="0" fillId="0" borderId="72" xfId="0" applyFont="1" applyBorder="1" applyAlignment="1" applyProtection="1">
      <alignment horizontal="center"/>
      <protection locked="0"/>
    </xf>
    <xf numFmtId="0" fontId="82" fillId="0" borderId="0" xfId="2" applyFont="1" applyFill="1" applyAlignment="1" applyProtection="1">
      <alignment horizontal="left"/>
      <protection locked="0"/>
    </xf>
    <xf numFmtId="168" fontId="0" fillId="5" borderId="68" xfId="0" applyNumberFormat="1" applyFont="1" applyFill="1" applyBorder="1" applyAlignment="1">
      <alignment horizontal="center" vertical="center"/>
    </xf>
    <xf numFmtId="0" fontId="0" fillId="61" borderId="0" xfId="0" applyFill="1" applyAlignment="1">
      <alignment horizontal="center" vertical="center"/>
    </xf>
    <xf numFmtId="0" fontId="0" fillId="62" borderId="0" xfId="0" applyFill="1" applyAlignment="1">
      <alignment horizontal="center" vertical="center"/>
    </xf>
    <xf numFmtId="167" fontId="83" fillId="0" borderId="0" xfId="0" applyNumberFormat="1" applyFont="1" applyFill="1" applyBorder="1" applyAlignment="1">
      <alignment horizontal="center" vertical="center"/>
    </xf>
    <xf numFmtId="0" fontId="41" fillId="0" borderId="0" xfId="0" applyFont="1" applyBorder="1" applyAlignment="1">
      <alignment horizontal="left" vertical="center"/>
    </xf>
    <xf numFmtId="167" fontId="84" fillId="0" borderId="0" xfId="0" applyNumberFormat="1" applyFont="1" applyAlignment="1">
      <alignment horizontal="center" vertical="center"/>
    </xf>
    <xf numFmtId="167" fontId="0" fillId="0" borderId="0" xfId="0" applyNumberFormat="1" applyAlignment="1">
      <alignment horizontal="center" vertical="center"/>
    </xf>
    <xf numFmtId="0" fontId="77" fillId="19" borderId="77" xfId="60" applyFont="1" applyBorder="1"/>
    <xf numFmtId="0" fontId="55" fillId="0" borderId="75" xfId="0" applyFont="1" applyBorder="1" applyAlignment="1">
      <alignment horizontal="center" vertical="center"/>
    </xf>
    <xf numFmtId="0" fontId="4" fillId="19" borderId="78" xfId="60" applyFont="1" applyBorder="1" applyAlignment="1">
      <alignment horizontal="center" vertical="center" textRotation="90" wrapText="1"/>
    </xf>
    <xf numFmtId="0" fontId="4" fillId="19" borderId="79" xfId="60" applyFont="1" applyBorder="1" applyAlignment="1">
      <alignment horizontal="center" vertical="center" textRotation="90" wrapText="1"/>
    </xf>
    <xf numFmtId="0" fontId="4" fillId="19" borderId="80" xfId="60" applyFont="1" applyBorder="1" applyAlignment="1">
      <alignment horizontal="center" vertical="center" textRotation="90" wrapText="1"/>
    </xf>
    <xf numFmtId="0" fontId="76" fillId="7" borderId="0" xfId="0" applyFont="1" applyFill="1" applyAlignment="1">
      <alignment horizontal="center" vertical="center"/>
    </xf>
    <xf numFmtId="0" fontId="76" fillId="5" borderId="0" xfId="0" applyFont="1" applyFill="1" applyAlignment="1" applyProtection="1">
      <protection locked="0"/>
    </xf>
    <xf numFmtId="0" fontId="77" fillId="5" borderId="0" xfId="0" applyFont="1" applyFill="1" applyAlignment="1" applyProtection="1">
      <protection locked="0"/>
    </xf>
    <xf numFmtId="0" fontId="77" fillId="0" borderId="0" xfId="0" applyFont="1" applyAlignment="1" applyProtection="1">
      <protection locked="0"/>
    </xf>
    <xf numFmtId="0" fontId="76" fillId="8" borderId="8" xfId="0" applyFont="1" applyFill="1" applyBorder="1" applyAlignment="1">
      <alignment horizontal="center" vertical="center" textRotation="90" wrapText="1"/>
    </xf>
    <xf numFmtId="0" fontId="76" fillId="8" borderId="11" xfId="0" applyFont="1" applyFill="1" applyBorder="1" applyAlignment="1">
      <alignment horizontal="center" vertical="center" textRotation="90" wrapText="1"/>
    </xf>
    <xf numFmtId="0" fontId="76" fillId="8" borderId="13" xfId="0" applyFont="1" applyFill="1" applyBorder="1" applyAlignment="1">
      <alignment horizontal="center" vertical="center" textRotation="90" wrapText="1"/>
    </xf>
    <xf numFmtId="0" fontId="76" fillId="9" borderId="8" xfId="0" applyFont="1" applyFill="1" applyBorder="1" applyAlignment="1">
      <alignment horizontal="center" vertical="center" textRotation="90" wrapText="1"/>
    </xf>
    <xf numFmtId="0" fontId="76" fillId="9" borderId="11" xfId="0" applyFont="1" applyFill="1" applyBorder="1" applyAlignment="1">
      <alignment horizontal="center" vertical="center" textRotation="90" wrapText="1"/>
    </xf>
    <xf numFmtId="0" fontId="76" fillId="9" borderId="13" xfId="0" applyFont="1" applyFill="1" applyBorder="1" applyAlignment="1">
      <alignment horizontal="center" vertical="center" textRotation="90" wrapText="1"/>
    </xf>
    <xf numFmtId="0" fontId="0" fillId="61" borderId="0" xfId="0" applyFill="1" applyAlignment="1">
      <alignment horizontal="center" vertical="center"/>
    </xf>
    <xf numFmtId="0" fontId="17" fillId="62" borderId="0" xfId="0" applyFont="1" applyFill="1" applyBorder="1" applyAlignment="1">
      <alignment horizontal="center" vertical="center"/>
    </xf>
    <xf numFmtId="0" fontId="0" fillId="62" borderId="0" xfId="0" applyFill="1" applyAlignment="1">
      <alignment horizontal="center" vertical="center"/>
    </xf>
    <xf numFmtId="0" fontId="69" fillId="22" borderId="38" xfId="0" applyFont="1" applyFill="1" applyBorder="1" applyAlignment="1" applyProtection="1">
      <alignment horizontal="center" vertical="center" wrapText="1"/>
    </xf>
    <xf numFmtId="0" fontId="69" fillId="4" borderId="38" xfId="0" applyFont="1" applyFill="1" applyBorder="1" applyAlignment="1" applyProtection="1">
      <alignment horizontal="center" vertical="center" wrapText="1"/>
    </xf>
    <xf numFmtId="0" fontId="72" fillId="0" borderId="38" xfId="0" applyFont="1" applyBorder="1" applyAlignment="1" applyProtection="1">
      <alignment horizontal="center" vertical="center" wrapText="1"/>
    </xf>
    <xf numFmtId="0" fontId="72" fillId="4" borderId="38" xfId="0" applyFont="1" applyFill="1" applyBorder="1" applyAlignment="1" applyProtection="1">
      <alignment horizontal="center" vertical="center" wrapText="1"/>
    </xf>
    <xf numFmtId="0" fontId="69" fillId="4" borderId="38" xfId="0" applyFont="1" applyFill="1" applyBorder="1" applyAlignment="1" applyProtection="1">
      <alignment horizontal="center" vertical="center"/>
    </xf>
    <xf numFmtId="0" fontId="69" fillId="4" borderId="38" xfId="2" applyFont="1" applyFill="1" applyBorder="1" applyAlignment="1" applyProtection="1">
      <alignment horizontal="center" vertical="center" wrapText="1"/>
    </xf>
    <xf numFmtId="0" fontId="63" fillId="4" borderId="2" xfId="0" applyFont="1" applyFill="1" applyBorder="1" applyAlignment="1" applyProtection="1">
      <alignment horizontal="center" vertical="center" wrapText="1"/>
    </xf>
    <xf numFmtId="0" fontId="63" fillId="4" borderId="4" xfId="0" applyFont="1" applyFill="1" applyBorder="1" applyAlignment="1" applyProtection="1">
      <alignment horizontal="center" vertical="center" wrapText="1"/>
    </xf>
    <xf numFmtId="0" fontId="63" fillId="24" borderId="2" xfId="0" applyFont="1" applyFill="1" applyBorder="1" applyAlignment="1" applyProtection="1">
      <alignment horizontal="center" vertical="center" wrapText="1"/>
    </xf>
    <xf numFmtId="0" fontId="63" fillId="24" borderId="4" xfId="0" applyFont="1" applyFill="1" applyBorder="1" applyAlignment="1" applyProtection="1">
      <alignment horizontal="center" vertical="center" wrapText="1"/>
    </xf>
    <xf numFmtId="0" fontId="63" fillId="24" borderId="7" xfId="0" applyFont="1" applyFill="1" applyBorder="1" applyAlignment="1" applyProtection="1">
      <alignment horizontal="center" vertical="center" wrapText="1"/>
    </xf>
    <xf numFmtId="0" fontId="63" fillId="24" borderId="1" xfId="0" applyFont="1" applyFill="1" applyBorder="1" applyAlignment="1" applyProtection="1">
      <alignment horizontal="center" vertical="center" wrapText="1"/>
    </xf>
    <xf numFmtId="0" fontId="64" fillId="4" borderId="1" xfId="0" applyFont="1" applyFill="1" applyBorder="1" applyAlignment="1" applyProtection="1">
      <alignment horizontal="center" vertical="center" wrapText="1"/>
    </xf>
    <xf numFmtId="0" fontId="64" fillId="24" borderId="1" xfId="0" applyFont="1" applyFill="1" applyBorder="1" applyAlignment="1" applyProtection="1">
      <alignment horizontal="center" vertical="center" wrapText="1"/>
    </xf>
    <xf numFmtId="0" fontId="61" fillId="10" borderId="5" xfId="0" applyFont="1" applyFill="1" applyBorder="1" applyAlignment="1">
      <alignment horizontal="center" vertical="center"/>
    </xf>
    <xf numFmtId="0" fontId="61" fillId="0" borderId="6" xfId="0" applyFont="1" applyBorder="1" applyAlignment="1">
      <alignment horizontal="center"/>
    </xf>
    <xf numFmtId="0" fontId="61" fillId="11" borderId="19" xfId="0" applyFont="1" applyFill="1" applyBorder="1" applyAlignment="1">
      <alignment horizontal="center" vertical="center"/>
    </xf>
    <xf numFmtId="0" fontId="61" fillId="0" borderId="60" xfId="0" applyFont="1" applyBorder="1" applyAlignment="1"/>
    <xf numFmtId="0" fontId="61" fillId="11" borderId="6" xfId="0" applyFont="1" applyFill="1" applyBorder="1" applyAlignment="1">
      <alignment horizontal="center" vertical="center"/>
    </xf>
    <xf numFmtId="0" fontId="61" fillId="11" borderId="7" xfId="0" applyFont="1" applyFill="1" applyBorder="1" applyAlignment="1">
      <alignment horizontal="center" vertical="center"/>
    </xf>
    <xf numFmtId="0" fontId="61" fillId="10" borderId="48" xfId="0" applyFont="1" applyFill="1" applyBorder="1" applyAlignment="1">
      <alignment horizontal="center" vertical="center"/>
    </xf>
    <xf numFmtId="166" fontId="62" fillId="12" borderId="1" xfId="0" applyNumberFormat="1" applyFont="1" applyFill="1" applyBorder="1" applyAlignment="1">
      <alignment horizontal="center" vertical="center"/>
    </xf>
    <xf numFmtId="0" fontId="64" fillId="4" borderId="2" xfId="0" applyFont="1" applyFill="1" applyBorder="1" applyAlignment="1" applyProtection="1">
      <alignment horizontal="center" vertical="center" wrapText="1"/>
    </xf>
    <xf numFmtId="0" fontId="61" fillId="0" borderId="4" xfId="0" applyFont="1" applyBorder="1" applyAlignment="1">
      <alignment horizontal="center" vertical="center" wrapText="1"/>
    </xf>
    <xf numFmtId="0" fontId="3" fillId="4" borderId="2"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166" fontId="0" fillId="10" borderId="5" xfId="0" applyNumberFormat="1" applyFill="1" applyBorder="1" applyAlignment="1">
      <alignment horizontal="center" vertical="center"/>
    </xf>
    <xf numFmtId="166" fontId="0" fillId="10" borderId="6" xfId="0" applyNumberFormat="1" applyFill="1" applyBorder="1" applyAlignment="1">
      <alignment horizontal="center" vertical="center"/>
    </xf>
    <xf numFmtId="166" fontId="0" fillId="14" borderId="18" xfId="0" applyNumberFormat="1" applyFill="1" applyBorder="1" applyAlignment="1">
      <alignment horizontal="center" vertical="center"/>
    </xf>
    <xf numFmtId="166" fontId="0" fillId="14" borderId="21" xfId="0" applyNumberFormat="1" applyFill="1" applyBorder="1" applyAlignment="1">
      <alignment horizontal="center" vertical="center"/>
    </xf>
    <xf numFmtId="166" fontId="13" fillId="12" borderId="1" xfId="0" applyNumberFormat="1" applyFont="1" applyFill="1" applyBorder="1" applyAlignment="1">
      <alignment horizontal="center" vertical="center"/>
    </xf>
    <xf numFmtId="2" fontId="54" fillId="2" borderId="16" xfId="0" applyNumberFormat="1" applyFont="1" applyFill="1" applyBorder="1" applyAlignment="1" applyProtection="1">
      <alignment horizontal="center" vertical="center" wrapText="1"/>
    </xf>
    <xf numFmtId="2" fontId="54" fillId="2" borderId="17" xfId="0" applyNumberFormat="1" applyFont="1" applyFill="1" applyBorder="1" applyAlignment="1" applyProtection="1">
      <alignment horizontal="center" vertical="center" wrapText="1"/>
    </xf>
    <xf numFmtId="0" fontId="55" fillId="6" borderId="5" xfId="0" applyFont="1" applyFill="1" applyBorder="1" applyAlignment="1">
      <alignment horizontal="center"/>
    </xf>
    <xf numFmtId="0" fontId="55" fillId="6" borderId="6" xfId="0" applyFont="1" applyFill="1" applyBorder="1" applyAlignment="1">
      <alignment horizontal="center"/>
    </xf>
    <xf numFmtId="2" fontId="54" fillId="2" borderId="2" xfId="0" applyNumberFormat="1" applyFont="1" applyFill="1" applyBorder="1" applyAlignment="1" applyProtection="1">
      <alignment horizontal="center" vertical="center" wrapText="1"/>
    </xf>
    <xf numFmtId="2" fontId="54" fillId="2" borderId="4" xfId="0" applyNumberFormat="1" applyFont="1" applyFill="1" applyBorder="1" applyAlignment="1" applyProtection="1">
      <alignment horizontal="center" vertical="center" wrapText="1"/>
    </xf>
    <xf numFmtId="164" fontId="54" fillId="2" borderId="2" xfId="0" applyNumberFormat="1" applyFont="1" applyFill="1" applyBorder="1" applyAlignment="1" applyProtection="1">
      <alignment horizontal="center" vertical="center" wrapText="1"/>
    </xf>
    <xf numFmtId="164" fontId="54" fillId="2" borderId="3" xfId="0" applyNumberFormat="1" applyFont="1" applyFill="1" applyBorder="1" applyAlignment="1" applyProtection="1">
      <alignment horizontal="center" vertical="center" wrapText="1"/>
    </xf>
    <xf numFmtId="164" fontId="54" fillId="2" borderId="4" xfId="0" applyNumberFormat="1" applyFont="1" applyFill="1" applyBorder="1" applyAlignment="1" applyProtection="1">
      <alignment horizontal="center" vertical="center" wrapText="1"/>
    </xf>
    <xf numFmtId="164" fontId="54" fillId="2" borderId="18" xfId="0" applyNumberFormat="1" applyFont="1" applyFill="1" applyBorder="1" applyAlignment="1" applyProtection="1">
      <alignment horizontal="center" vertical="center" wrapText="1"/>
    </xf>
    <xf numFmtId="164" fontId="54" fillId="2" borderId="16" xfId="0" applyNumberFormat="1" applyFont="1" applyFill="1" applyBorder="1" applyAlignment="1" applyProtection="1">
      <alignment horizontal="center" vertical="center" wrapText="1"/>
    </xf>
    <xf numFmtId="164" fontId="54" fillId="2" borderId="20" xfId="0" applyNumberFormat="1" applyFont="1" applyFill="1" applyBorder="1" applyAlignment="1" applyProtection="1">
      <alignment horizontal="center" vertical="center" wrapText="1"/>
    </xf>
    <xf numFmtId="164" fontId="54" fillId="2" borderId="17" xfId="0" applyNumberFormat="1" applyFont="1" applyFill="1" applyBorder="1" applyAlignment="1" applyProtection="1">
      <alignment horizontal="center" vertical="center" wrapText="1"/>
    </xf>
    <xf numFmtId="0" fontId="54" fillId="3" borderId="18" xfId="0" applyFont="1" applyFill="1" applyBorder="1" applyAlignment="1" applyProtection="1">
      <alignment horizontal="center" vertical="center" wrapText="1"/>
    </xf>
    <xf numFmtId="0" fontId="54" fillId="3" borderId="19" xfId="0" applyFont="1" applyFill="1" applyBorder="1" applyAlignment="1" applyProtection="1">
      <alignment horizontal="center" vertical="center" wrapText="1"/>
    </xf>
    <xf numFmtId="164" fontId="54" fillId="2" borderId="1" xfId="0" applyNumberFormat="1" applyFont="1" applyFill="1" applyBorder="1" applyAlignment="1" applyProtection="1">
      <alignment horizontal="center" vertical="center" wrapText="1"/>
    </xf>
    <xf numFmtId="0" fontId="55" fillId="0" borderId="1" xfId="0" applyFont="1" applyBorder="1" applyAlignment="1">
      <alignment horizontal="center"/>
    </xf>
    <xf numFmtId="164" fontId="2" fillId="2" borderId="66" xfId="0" applyNumberFormat="1" applyFont="1" applyFill="1" applyBorder="1" applyAlignment="1" applyProtection="1">
      <alignment horizontal="center" vertical="center" wrapText="1"/>
    </xf>
    <xf numFmtId="0" fontId="55" fillId="10" borderId="71" xfId="0" applyFont="1" applyFill="1" applyBorder="1" applyAlignment="1">
      <alignment horizontal="center"/>
    </xf>
    <xf numFmtId="0" fontId="55" fillId="14" borderId="21" xfId="0" applyFont="1" applyFill="1" applyBorder="1" applyAlignment="1">
      <alignment horizontal="center"/>
    </xf>
    <xf numFmtId="0" fontId="55" fillId="14" borderId="69" xfId="0" applyFont="1" applyFill="1" applyBorder="1" applyAlignment="1">
      <alignment horizontal="center"/>
    </xf>
    <xf numFmtId="0" fontId="55" fillId="0" borderId="3" xfId="0" applyFont="1" applyBorder="1" applyAlignment="1">
      <alignment horizontal="center"/>
    </xf>
    <xf numFmtId="0" fontId="55" fillId="0" borderId="4" xfId="0" applyFont="1" applyBorder="1" applyAlignment="1">
      <alignment horizontal="center"/>
    </xf>
    <xf numFmtId="49" fontId="54" fillId="29" borderId="1" xfId="0" applyNumberFormat="1" applyFont="1" applyFill="1" applyBorder="1" applyAlignment="1" applyProtection="1">
      <alignment horizontal="center" vertical="center" wrapText="1"/>
    </xf>
    <xf numFmtId="49" fontId="55" fillId="29" borderId="1" xfId="0" applyNumberFormat="1" applyFont="1" applyFill="1" applyBorder="1" applyAlignment="1">
      <alignment horizontal="center"/>
    </xf>
    <xf numFmtId="0" fontId="55" fillId="0" borderId="1" xfId="0" applyFont="1" applyBorder="1" applyAlignment="1"/>
    <xf numFmtId="0" fontId="53" fillId="22" borderId="31" xfId="0" applyFont="1" applyFill="1" applyBorder="1" applyAlignment="1" applyProtection="1">
      <alignment horizontal="center" vertical="center" wrapText="1"/>
    </xf>
    <xf numFmtId="0" fontId="53" fillId="22" borderId="45" xfId="0" applyFont="1" applyFill="1" applyBorder="1" applyAlignment="1" applyProtection="1">
      <alignment horizontal="center" vertical="center" wrapText="1"/>
    </xf>
    <xf numFmtId="164" fontId="54" fillId="2" borderId="63" xfId="0" applyNumberFormat="1" applyFont="1" applyFill="1" applyBorder="1" applyAlignment="1" applyProtection="1">
      <alignment horizontal="center" vertical="center" wrapText="1"/>
    </xf>
    <xf numFmtId="164" fontId="54" fillId="24" borderId="2" xfId="0" applyNumberFormat="1" applyFont="1" applyFill="1" applyBorder="1" applyAlignment="1" applyProtection="1">
      <alignment horizontal="center" vertical="center" wrapText="1"/>
    </xf>
    <xf numFmtId="164" fontId="54" fillId="24" borderId="3" xfId="0" applyNumberFormat="1" applyFont="1" applyFill="1" applyBorder="1" applyAlignment="1" applyProtection="1">
      <alignment horizontal="center" vertical="center" wrapText="1"/>
    </xf>
    <xf numFmtId="164" fontId="54" fillId="24" borderId="4"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0" fontId="56" fillId="4" borderId="5" xfId="0" applyFont="1" applyFill="1" applyBorder="1" applyAlignment="1" applyProtection="1">
      <alignment horizontal="center" vertical="center" wrapText="1"/>
    </xf>
    <xf numFmtId="0" fontId="56" fillId="4" borderId="6" xfId="0" applyFont="1" applyFill="1" applyBorder="1" applyAlignment="1" applyProtection="1">
      <alignment horizontal="center" vertical="center" wrapText="1"/>
    </xf>
    <xf numFmtId="0" fontId="56" fillId="4" borderId="7" xfId="0" applyFont="1" applyFill="1" applyBorder="1" applyAlignment="1" applyProtection="1">
      <alignment horizontal="center" vertical="center" wrapText="1"/>
    </xf>
    <xf numFmtId="0" fontId="56" fillId="4" borderId="5" xfId="0" applyFont="1" applyFill="1" applyBorder="1" applyAlignment="1" applyProtection="1">
      <alignment horizontal="center" vertical="center"/>
    </xf>
    <xf numFmtId="0" fontId="56" fillId="4" borderId="6" xfId="0" applyFont="1" applyFill="1" applyBorder="1" applyAlignment="1" applyProtection="1">
      <alignment horizontal="center" vertical="center"/>
    </xf>
    <xf numFmtId="0" fontId="56" fillId="4" borderId="7" xfId="0" applyFont="1" applyFill="1" applyBorder="1" applyAlignment="1" applyProtection="1">
      <alignment horizontal="center" vertical="center"/>
    </xf>
    <xf numFmtId="0" fontId="56" fillId="4" borderId="47" xfId="0" applyFont="1" applyFill="1" applyBorder="1" applyAlignment="1" applyProtection="1">
      <alignment horizontal="center" vertical="center" wrapText="1"/>
    </xf>
    <xf numFmtId="0" fontId="56" fillId="4" borderId="43" xfId="0" applyFont="1" applyFill="1" applyBorder="1" applyAlignment="1" applyProtection="1">
      <alignment horizontal="center" vertical="center" wrapText="1"/>
    </xf>
  </cellXfs>
  <cellStyles count="67">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olo" xfId="3"/>
    <cellStyle name="Calcolo 2" xfId="53"/>
    <cellStyle name="Calcolo 2 2" xfId="62"/>
    <cellStyle name="Calcolo 3" xfId="59"/>
    <cellStyle name="Calcolo 3 2" xfId="66"/>
    <cellStyle name="Calculation" xfId="20" builtinId="22" customBuiltin="1"/>
    <cellStyle name="Cella collegata" xfId="4"/>
    <cellStyle name="Cella da controllare" xfId="5"/>
    <cellStyle name="Check Cell" xfId="22" builtinId="23" customBuiltin="1"/>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1"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2_Emerging Substances 20090304 Final PHE" xfId="7"/>
    <cellStyle name="Normal 3" xfId="54"/>
    <cellStyle name="Normal 3 2" xfId="63"/>
    <cellStyle name="Normal 4" xfId="51"/>
    <cellStyle name="Normal 5" xfId="55"/>
    <cellStyle name="Normal 5 2" xfId="64"/>
    <cellStyle name="Normal 6" xfId="56"/>
    <cellStyle name="Normal 6 2" xfId="65"/>
    <cellStyle name="Normal 7" xfId="57"/>
    <cellStyle name="Nota" xfId="8"/>
    <cellStyle name="Nota 2" xfId="52"/>
    <cellStyle name="Nota 2 2" xfId="61"/>
    <cellStyle name="Nota 3" xfId="60"/>
    <cellStyle name="Note" xfId="24" builtinId="10" customBuiltin="1"/>
    <cellStyle name="Output" xfId="19" builtinId="21" customBuiltin="1"/>
    <cellStyle name="Testo avviso" xfId="9"/>
    <cellStyle name="Title" xfId="10" builtinId="15" customBuiltin="1"/>
    <cellStyle name="Total" xfId="26" builtinId="25" customBuiltin="1"/>
    <cellStyle name="Warning Text" xfId="23" builtinId="11" customBuiltin="1"/>
    <cellStyle name="Κανονικό 2" xfId="58"/>
  </cellStyles>
  <dxfs count="0"/>
  <tableStyles count="0" defaultTableStyle="TableStyleMedium9" defaultPivotStyle="PivotStyleLight16"/>
  <colors>
    <mruColors>
      <color rgb="FFFA3D2E"/>
      <color rgb="FF00FFFF"/>
      <color rgb="FF33CCCC"/>
      <color rgb="FFFF99FF"/>
      <color rgb="FF996600"/>
      <color rgb="FF996633"/>
      <color rgb="FFFB7979"/>
      <color rgb="FFF36047"/>
      <color rgb="FFF5FD91"/>
      <color rgb="FFFDD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203835</xdr:colOff>
      <xdr:row>0</xdr:row>
      <xdr:rowOff>19050</xdr:rowOff>
    </xdr:from>
    <xdr:to>
      <xdr:col>5</xdr:col>
      <xdr:colOff>257175</xdr:colOff>
      <xdr:row>5</xdr:row>
      <xdr:rowOff>7620</xdr:rowOff>
    </xdr:to>
    <xdr:sp macro="" textlink="">
      <xdr:nvSpPr>
        <xdr:cNvPr id="2" name="Rectangle 1">
          <a:extLst>
            <a:ext uri="{FF2B5EF4-FFF2-40B4-BE49-F238E27FC236}">
              <a16:creationId xmlns:a16="http://schemas.microsoft.com/office/drawing/2014/main" id="{66E1F7D4-349D-4FD2-8E46-6497EC8E34E5}"/>
            </a:ext>
          </a:extLst>
        </xdr:cNvPr>
        <xdr:cNvSpPr/>
      </xdr:nvSpPr>
      <xdr:spPr>
        <a:xfrm>
          <a:off x="2394585" y="19050"/>
          <a:ext cx="2377440" cy="9410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t>Calculation of</a:t>
          </a:r>
        </a:p>
        <a:p>
          <a:pPr algn="ctr"/>
          <a:r>
            <a:rPr lang="sk-SK" sz="1600" baseline="0"/>
            <a:t>R</a:t>
          </a:r>
          <a:r>
            <a:rPr lang="en-US" sz="1600" baseline="0"/>
            <a:t>etention indices</a:t>
          </a:r>
          <a:endParaRPr lang="sk-SK" sz="1600"/>
        </a:p>
      </xdr:txBody>
    </xdr:sp>
    <xdr:clientData/>
  </xdr:twoCellAnchor>
  <xdr:twoCellAnchor>
    <xdr:from>
      <xdr:col>0</xdr:col>
      <xdr:colOff>0</xdr:colOff>
      <xdr:row>5</xdr:row>
      <xdr:rowOff>18357</xdr:rowOff>
    </xdr:from>
    <xdr:to>
      <xdr:col>3</xdr:col>
      <xdr:colOff>9525</xdr:colOff>
      <xdr:row>7</xdr:row>
      <xdr:rowOff>142182</xdr:rowOff>
    </xdr:to>
    <xdr:sp macro="" textlink="">
      <xdr:nvSpPr>
        <xdr:cNvPr id="3" name="Rectangle 2">
          <a:extLst>
            <a:ext uri="{FF2B5EF4-FFF2-40B4-BE49-F238E27FC236}">
              <a16:creationId xmlns:a16="http://schemas.microsoft.com/office/drawing/2014/main" id="{C47FDAD4-C308-4841-852D-FD9BB48065D2}"/>
            </a:ext>
          </a:extLst>
        </xdr:cNvPr>
        <xdr:cNvSpPr/>
      </xdr:nvSpPr>
      <xdr:spPr>
        <a:xfrm>
          <a:off x="0" y="970857"/>
          <a:ext cx="3019425" cy="590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k-SK" sz="1100" baseline="0"/>
            <a:t>n-alkanes </a:t>
          </a:r>
          <a:r>
            <a:rPr lang="en-US" sz="1100" baseline="0"/>
            <a:t>mixture</a:t>
          </a:r>
          <a:endParaRPr lang="sk-SK" sz="1100"/>
        </a:p>
      </xdr:txBody>
    </xdr:sp>
    <xdr:clientData/>
  </xdr:twoCellAnchor>
  <xdr:twoCellAnchor>
    <xdr:from>
      <xdr:col>0</xdr:col>
      <xdr:colOff>0</xdr:colOff>
      <xdr:row>7</xdr:row>
      <xdr:rowOff>152400</xdr:rowOff>
    </xdr:from>
    <xdr:to>
      <xdr:col>0</xdr:col>
      <xdr:colOff>1362074</xdr:colOff>
      <xdr:row>10</xdr:row>
      <xdr:rowOff>180974</xdr:rowOff>
    </xdr:to>
    <xdr:sp macro="" textlink="">
      <xdr:nvSpPr>
        <xdr:cNvPr id="4" name="Rectangle 3">
          <a:extLst>
            <a:ext uri="{FF2B5EF4-FFF2-40B4-BE49-F238E27FC236}">
              <a16:creationId xmlns:a16="http://schemas.microsoft.com/office/drawing/2014/main" id="{3BD97E83-BBE9-4F88-9118-45731AAE8033}"/>
            </a:ext>
          </a:extLst>
        </xdr:cNvPr>
        <xdr:cNvSpPr/>
      </xdr:nvSpPr>
      <xdr:spPr>
        <a:xfrm>
          <a:off x="0" y="1571625"/>
          <a:ext cx="1362074" cy="6000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t>Analyte</a:t>
          </a:r>
          <a:endParaRPr lang="sk-SK" sz="1000"/>
        </a:p>
      </xdr:txBody>
    </xdr:sp>
    <xdr:clientData/>
  </xdr:twoCellAnchor>
  <xdr:twoCellAnchor>
    <xdr:from>
      <xdr:col>1</xdr:col>
      <xdr:colOff>0</xdr:colOff>
      <xdr:row>7</xdr:row>
      <xdr:rowOff>152400</xdr:rowOff>
    </xdr:from>
    <xdr:to>
      <xdr:col>2</xdr:col>
      <xdr:colOff>11138</xdr:colOff>
      <xdr:row>10</xdr:row>
      <xdr:rowOff>180975</xdr:rowOff>
    </xdr:to>
    <xdr:sp macro="" textlink="">
      <xdr:nvSpPr>
        <xdr:cNvPr id="5" name="Rectangle 4">
          <a:extLst>
            <a:ext uri="{FF2B5EF4-FFF2-40B4-BE49-F238E27FC236}">
              <a16:creationId xmlns:a16="http://schemas.microsoft.com/office/drawing/2014/main" id="{0430AA41-1403-4C24-910B-7548731D8BDC}"/>
            </a:ext>
          </a:extLst>
        </xdr:cNvPr>
        <xdr:cNvSpPr/>
      </xdr:nvSpPr>
      <xdr:spPr>
        <a:xfrm>
          <a:off x="1371600" y="1571625"/>
          <a:ext cx="830288"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000"/>
            <a:t>Ret</a:t>
          </a:r>
          <a:r>
            <a:rPr lang="sk-SK" sz="1000"/>
            <a:t>en</a:t>
          </a:r>
          <a:r>
            <a:rPr lang="en-US" sz="1000"/>
            <a:t>tion time [min]</a:t>
          </a:r>
          <a:endParaRPr lang="sk-SK" sz="1000"/>
        </a:p>
      </xdr:txBody>
    </xdr:sp>
    <xdr:clientData/>
  </xdr:twoCellAnchor>
  <xdr:twoCellAnchor>
    <xdr:from>
      <xdr:col>2</xdr:col>
      <xdr:colOff>21204</xdr:colOff>
      <xdr:row>7</xdr:row>
      <xdr:rowOff>152400</xdr:rowOff>
    </xdr:from>
    <xdr:to>
      <xdr:col>2</xdr:col>
      <xdr:colOff>809625</xdr:colOff>
      <xdr:row>10</xdr:row>
      <xdr:rowOff>180975</xdr:rowOff>
    </xdr:to>
    <xdr:sp macro="" textlink="">
      <xdr:nvSpPr>
        <xdr:cNvPr id="6" name="Rectangle 5">
          <a:extLst>
            <a:ext uri="{FF2B5EF4-FFF2-40B4-BE49-F238E27FC236}">
              <a16:creationId xmlns:a16="http://schemas.microsoft.com/office/drawing/2014/main" id="{4ED805DF-9B34-421A-B87A-CF6EA9FAF439}"/>
            </a:ext>
          </a:extLst>
        </xdr:cNvPr>
        <xdr:cNvSpPr/>
      </xdr:nvSpPr>
      <xdr:spPr>
        <a:xfrm>
          <a:off x="2211954" y="1571625"/>
          <a:ext cx="788421"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000"/>
            <a:t>Adjusted ret. time [min]</a:t>
          </a:r>
          <a:endParaRPr lang="sk-SK" sz="1000"/>
        </a:p>
      </xdr:txBody>
    </xdr:sp>
    <xdr:clientData/>
  </xdr:twoCellAnchor>
  <xdr:twoCellAnchor>
    <xdr:from>
      <xdr:col>0</xdr:col>
      <xdr:colOff>0</xdr:colOff>
      <xdr:row>11</xdr:row>
      <xdr:rowOff>2756</xdr:rowOff>
    </xdr:from>
    <xdr:to>
      <xdr:col>1</xdr:col>
      <xdr:colOff>0</xdr:colOff>
      <xdr:row>11</xdr:row>
      <xdr:rowOff>176373</xdr:rowOff>
    </xdr:to>
    <xdr:sp macro="" textlink="">
      <xdr:nvSpPr>
        <xdr:cNvPr id="7" name="Rectangle 6">
          <a:extLst>
            <a:ext uri="{FF2B5EF4-FFF2-40B4-BE49-F238E27FC236}">
              <a16:creationId xmlns:a16="http://schemas.microsoft.com/office/drawing/2014/main" id="{D52BB3A9-739A-4AFF-B032-9C6C430BD97C}"/>
            </a:ext>
          </a:extLst>
        </xdr:cNvPr>
        <xdr:cNvSpPr/>
      </xdr:nvSpPr>
      <xdr:spPr>
        <a:xfrm>
          <a:off x="0" y="2183981"/>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hepta</a:t>
          </a:r>
          <a:r>
            <a:rPr lang="en-US" sz="800" b="1">
              <a:solidFill>
                <a:srgbClr val="00B050"/>
              </a:solidFill>
              <a:latin typeface="Times New Roman" pitchFamily="18" charset="0"/>
              <a:cs typeface="Times New Roman" pitchFamily="18" charset="0"/>
            </a:rPr>
            <a:t>ne</a:t>
          </a:r>
          <a:r>
            <a:rPr lang="en-US" sz="800" b="1" baseline="0">
              <a:solidFill>
                <a:srgbClr val="00B050"/>
              </a:solidFill>
              <a:latin typeface="Times New Roman" pitchFamily="18" charset="0"/>
              <a:cs typeface="Times New Roman" pitchFamily="18" charset="0"/>
            </a:rPr>
            <a:t> (C</a:t>
          </a:r>
          <a:r>
            <a:rPr lang="sk-SK" sz="800" b="1" baseline="0">
              <a:solidFill>
                <a:srgbClr val="00B050"/>
              </a:solidFill>
              <a:latin typeface="Times New Roman" pitchFamily="18" charset="0"/>
              <a:cs typeface="Times New Roman" pitchFamily="18" charset="0"/>
            </a:rPr>
            <a:t>7</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12</xdr:row>
      <xdr:rowOff>3222</xdr:rowOff>
    </xdr:from>
    <xdr:to>
      <xdr:col>1</xdr:col>
      <xdr:colOff>0</xdr:colOff>
      <xdr:row>12</xdr:row>
      <xdr:rowOff>176839</xdr:rowOff>
    </xdr:to>
    <xdr:sp macro="" textlink="">
      <xdr:nvSpPr>
        <xdr:cNvPr id="8" name="Rectangle 7">
          <a:extLst>
            <a:ext uri="{FF2B5EF4-FFF2-40B4-BE49-F238E27FC236}">
              <a16:creationId xmlns:a16="http://schemas.microsoft.com/office/drawing/2014/main" id="{25AF065D-7345-4DC3-AC8D-DD992D56995E}"/>
            </a:ext>
          </a:extLst>
        </xdr:cNvPr>
        <xdr:cNvSpPr/>
      </xdr:nvSpPr>
      <xdr:spPr>
        <a:xfrm>
          <a:off x="0" y="2374947"/>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oct</a:t>
          </a:r>
          <a:r>
            <a:rPr lang="en-US" sz="800" b="1">
              <a:solidFill>
                <a:srgbClr val="00B050"/>
              </a:solidFill>
              <a:latin typeface="Times New Roman" pitchFamily="18" charset="0"/>
              <a:cs typeface="Times New Roman" pitchFamily="18" charset="0"/>
            </a:rPr>
            <a:t>ane</a:t>
          </a:r>
          <a:r>
            <a:rPr lang="en-US" sz="800" b="1" baseline="0">
              <a:solidFill>
                <a:srgbClr val="00B050"/>
              </a:solidFill>
              <a:latin typeface="Times New Roman" pitchFamily="18" charset="0"/>
              <a:cs typeface="Times New Roman" pitchFamily="18" charset="0"/>
            </a:rPr>
            <a:t> (C</a:t>
          </a:r>
          <a:r>
            <a:rPr lang="sk-SK" sz="800" b="1" baseline="0">
              <a:solidFill>
                <a:srgbClr val="00B050"/>
              </a:solidFill>
              <a:latin typeface="Times New Roman" pitchFamily="18" charset="0"/>
              <a:cs typeface="Times New Roman" pitchFamily="18" charset="0"/>
            </a:rPr>
            <a:t>8</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13</xdr:row>
      <xdr:rowOff>3674</xdr:rowOff>
    </xdr:from>
    <xdr:to>
      <xdr:col>1</xdr:col>
      <xdr:colOff>0</xdr:colOff>
      <xdr:row>13</xdr:row>
      <xdr:rowOff>177291</xdr:rowOff>
    </xdr:to>
    <xdr:sp macro="" textlink="">
      <xdr:nvSpPr>
        <xdr:cNvPr id="9" name="Rectangle 8">
          <a:extLst>
            <a:ext uri="{FF2B5EF4-FFF2-40B4-BE49-F238E27FC236}">
              <a16:creationId xmlns:a16="http://schemas.microsoft.com/office/drawing/2014/main" id="{510B73ED-5074-45CD-8765-B3478D3C9955}"/>
            </a:ext>
          </a:extLst>
        </xdr:cNvPr>
        <xdr:cNvSpPr/>
      </xdr:nvSpPr>
      <xdr:spPr>
        <a:xfrm>
          <a:off x="0" y="2565899"/>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nonane</a:t>
          </a:r>
          <a:r>
            <a:rPr lang="sk-SK" sz="800" b="1" baseline="0">
              <a:solidFill>
                <a:srgbClr val="00B050"/>
              </a:solidFill>
              <a:latin typeface="Times New Roman" pitchFamily="18" charset="0"/>
              <a:cs typeface="Times New Roman" pitchFamily="18" charset="0"/>
            </a:rPr>
            <a:t> </a:t>
          </a:r>
          <a:r>
            <a:rPr lang="en-US" sz="800" b="1" baseline="0">
              <a:solidFill>
                <a:srgbClr val="00B050"/>
              </a:solidFill>
              <a:latin typeface="Times New Roman" pitchFamily="18" charset="0"/>
              <a:cs typeface="Times New Roman" pitchFamily="18" charset="0"/>
            </a:rPr>
            <a:t>(C</a:t>
          </a:r>
          <a:r>
            <a:rPr lang="sk-SK" sz="800" b="1" baseline="0">
              <a:solidFill>
                <a:srgbClr val="00B050"/>
              </a:solidFill>
              <a:latin typeface="Times New Roman" pitchFamily="18" charset="0"/>
              <a:cs typeface="Times New Roman" pitchFamily="18" charset="0"/>
            </a:rPr>
            <a:t>9</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14</xdr:row>
      <xdr:rowOff>4127</xdr:rowOff>
    </xdr:from>
    <xdr:to>
      <xdr:col>1</xdr:col>
      <xdr:colOff>0</xdr:colOff>
      <xdr:row>14</xdr:row>
      <xdr:rowOff>177744</xdr:rowOff>
    </xdr:to>
    <xdr:sp macro="" textlink="">
      <xdr:nvSpPr>
        <xdr:cNvPr id="10" name="Rectangle 9">
          <a:extLst>
            <a:ext uri="{FF2B5EF4-FFF2-40B4-BE49-F238E27FC236}">
              <a16:creationId xmlns:a16="http://schemas.microsoft.com/office/drawing/2014/main" id="{2F824957-67A7-4228-84F2-44AFB818432D}"/>
            </a:ext>
          </a:extLst>
        </xdr:cNvPr>
        <xdr:cNvSpPr/>
      </xdr:nvSpPr>
      <xdr:spPr>
        <a:xfrm>
          <a:off x="0" y="2756852"/>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n-decane</a:t>
          </a:r>
          <a:r>
            <a:rPr lang="en-US" sz="800" b="1" baseline="0">
              <a:solidFill>
                <a:srgbClr val="00B050"/>
              </a:solidFill>
              <a:latin typeface="Times New Roman" pitchFamily="18" charset="0"/>
              <a:cs typeface="Times New Roman" pitchFamily="18" charset="0"/>
            </a:rPr>
            <a:t> (C1</a:t>
          </a:r>
          <a:r>
            <a:rPr lang="sk-SK" sz="800" b="1" baseline="0">
              <a:solidFill>
                <a:srgbClr val="00B050"/>
              </a:solidFill>
              <a:latin typeface="Times New Roman" pitchFamily="18" charset="0"/>
              <a:cs typeface="Times New Roman" pitchFamily="18" charset="0"/>
            </a:rPr>
            <a:t>0</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15</xdr:row>
      <xdr:rowOff>4579</xdr:rowOff>
    </xdr:from>
    <xdr:to>
      <xdr:col>1</xdr:col>
      <xdr:colOff>0</xdr:colOff>
      <xdr:row>15</xdr:row>
      <xdr:rowOff>178196</xdr:rowOff>
    </xdr:to>
    <xdr:sp macro="" textlink="">
      <xdr:nvSpPr>
        <xdr:cNvPr id="11" name="Rectangle 10">
          <a:extLst>
            <a:ext uri="{FF2B5EF4-FFF2-40B4-BE49-F238E27FC236}">
              <a16:creationId xmlns:a16="http://schemas.microsoft.com/office/drawing/2014/main" id="{8374A4BA-B5A9-4144-A735-56EB78F251A1}"/>
            </a:ext>
          </a:extLst>
        </xdr:cNvPr>
        <xdr:cNvSpPr/>
      </xdr:nvSpPr>
      <xdr:spPr>
        <a:xfrm>
          <a:off x="0" y="2947804"/>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un</a:t>
          </a:r>
          <a:r>
            <a:rPr lang="en-US" sz="800" b="1">
              <a:solidFill>
                <a:srgbClr val="00B050"/>
              </a:solidFill>
              <a:latin typeface="Times New Roman" pitchFamily="18" charset="0"/>
              <a:cs typeface="Times New Roman" pitchFamily="18" charset="0"/>
            </a:rPr>
            <a:t>decane</a:t>
          </a:r>
          <a:r>
            <a:rPr lang="en-US" sz="800" b="1" baseline="0">
              <a:solidFill>
                <a:srgbClr val="00B050"/>
              </a:solidFill>
              <a:latin typeface="Times New Roman" pitchFamily="18" charset="0"/>
              <a:cs typeface="Times New Roman" pitchFamily="18" charset="0"/>
            </a:rPr>
            <a:t> (C1</a:t>
          </a:r>
          <a:r>
            <a:rPr lang="sk-SK" sz="800" b="1" baseline="0">
              <a:solidFill>
                <a:srgbClr val="00B050"/>
              </a:solidFill>
              <a:latin typeface="Times New Roman" pitchFamily="18" charset="0"/>
              <a:cs typeface="Times New Roman" pitchFamily="18" charset="0"/>
            </a:rPr>
            <a:t>1</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16</xdr:row>
      <xdr:rowOff>5032</xdr:rowOff>
    </xdr:from>
    <xdr:to>
      <xdr:col>1</xdr:col>
      <xdr:colOff>0</xdr:colOff>
      <xdr:row>16</xdr:row>
      <xdr:rowOff>178649</xdr:rowOff>
    </xdr:to>
    <xdr:sp macro="" textlink="">
      <xdr:nvSpPr>
        <xdr:cNvPr id="12" name="Rectangle 11">
          <a:extLst>
            <a:ext uri="{FF2B5EF4-FFF2-40B4-BE49-F238E27FC236}">
              <a16:creationId xmlns:a16="http://schemas.microsoft.com/office/drawing/2014/main" id="{6122346E-498D-4BCF-8BD0-2DEFC25BECCD}"/>
            </a:ext>
          </a:extLst>
        </xdr:cNvPr>
        <xdr:cNvSpPr/>
      </xdr:nvSpPr>
      <xdr:spPr>
        <a:xfrm>
          <a:off x="0" y="3138757"/>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do</a:t>
          </a:r>
          <a:r>
            <a:rPr lang="en-US" sz="800" b="1">
              <a:solidFill>
                <a:srgbClr val="00B050"/>
              </a:solidFill>
              <a:latin typeface="Times New Roman" pitchFamily="18" charset="0"/>
              <a:cs typeface="Times New Roman" pitchFamily="18" charset="0"/>
            </a:rPr>
            <a:t>decane</a:t>
          </a:r>
          <a:r>
            <a:rPr lang="en-US" sz="800" b="1" baseline="0">
              <a:solidFill>
                <a:srgbClr val="00B050"/>
              </a:solidFill>
              <a:latin typeface="Times New Roman" pitchFamily="18" charset="0"/>
              <a:cs typeface="Times New Roman" pitchFamily="18" charset="0"/>
            </a:rPr>
            <a:t> (C1</a:t>
          </a:r>
          <a:r>
            <a:rPr lang="sk-SK" sz="800" b="1" baseline="0">
              <a:solidFill>
                <a:srgbClr val="00B050"/>
              </a:solidFill>
              <a:latin typeface="Times New Roman" pitchFamily="18" charset="0"/>
              <a:cs typeface="Times New Roman" pitchFamily="18" charset="0"/>
            </a:rPr>
            <a:t>2</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17</xdr:row>
      <xdr:rowOff>5484</xdr:rowOff>
    </xdr:from>
    <xdr:to>
      <xdr:col>1</xdr:col>
      <xdr:colOff>0</xdr:colOff>
      <xdr:row>17</xdr:row>
      <xdr:rowOff>179101</xdr:rowOff>
    </xdr:to>
    <xdr:sp macro="" textlink="">
      <xdr:nvSpPr>
        <xdr:cNvPr id="13" name="Rectangle 12">
          <a:extLst>
            <a:ext uri="{FF2B5EF4-FFF2-40B4-BE49-F238E27FC236}">
              <a16:creationId xmlns:a16="http://schemas.microsoft.com/office/drawing/2014/main" id="{8501FEA9-631D-4882-A692-2F2D8BDA370D}"/>
            </a:ext>
          </a:extLst>
        </xdr:cNvPr>
        <xdr:cNvSpPr/>
      </xdr:nvSpPr>
      <xdr:spPr>
        <a:xfrm>
          <a:off x="0" y="3329709"/>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tri</a:t>
          </a:r>
          <a:r>
            <a:rPr lang="en-US" sz="800" b="1">
              <a:solidFill>
                <a:srgbClr val="00B050"/>
              </a:solidFill>
              <a:latin typeface="Times New Roman" pitchFamily="18" charset="0"/>
              <a:cs typeface="Times New Roman" pitchFamily="18" charset="0"/>
            </a:rPr>
            <a:t>decane</a:t>
          </a:r>
          <a:r>
            <a:rPr lang="en-US" sz="800" b="1" baseline="0">
              <a:solidFill>
                <a:srgbClr val="00B050"/>
              </a:solidFill>
              <a:latin typeface="Times New Roman" pitchFamily="18" charset="0"/>
              <a:cs typeface="Times New Roman" pitchFamily="18" charset="0"/>
            </a:rPr>
            <a:t> (C1</a:t>
          </a:r>
          <a:r>
            <a:rPr lang="sk-SK" sz="800" b="1" baseline="0">
              <a:solidFill>
                <a:srgbClr val="00B050"/>
              </a:solidFill>
              <a:latin typeface="Times New Roman" pitchFamily="18" charset="0"/>
              <a:cs typeface="Times New Roman" pitchFamily="18" charset="0"/>
            </a:rPr>
            <a:t>3</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18</xdr:row>
      <xdr:rowOff>5937</xdr:rowOff>
    </xdr:from>
    <xdr:to>
      <xdr:col>1</xdr:col>
      <xdr:colOff>0</xdr:colOff>
      <xdr:row>18</xdr:row>
      <xdr:rowOff>179554</xdr:rowOff>
    </xdr:to>
    <xdr:sp macro="" textlink="">
      <xdr:nvSpPr>
        <xdr:cNvPr id="14" name="Rectangle 13">
          <a:extLst>
            <a:ext uri="{FF2B5EF4-FFF2-40B4-BE49-F238E27FC236}">
              <a16:creationId xmlns:a16="http://schemas.microsoft.com/office/drawing/2014/main" id="{68EED1E5-7576-45F8-9D16-BB6B4E39B149}"/>
            </a:ext>
          </a:extLst>
        </xdr:cNvPr>
        <xdr:cNvSpPr/>
      </xdr:nvSpPr>
      <xdr:spPr>
        <a:xfrm>
          <a:off x="0" y="3511137"/>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te</a:t>
          </a:r>
          <a:r>
            <a:rPr lang="en-US" sz="800" b="1">
              <a:solidFill>
                <a:srgbClr val="00B050"/>
              </a:solidFill>
              <a:latin typeface="Times New Roman" pitchFamily="18" charset="0"/>
              <a:cs typeface="Times New Roman" pitchFamily="18" charset="0"/>
            </a:rPr>
            <a:t>t</a:t>
          </a:r>
          <a:r>
            <a:rPr lang="sk-SK" sz="800" b="1">
              <a:solidFill>
                <a:srgbClr val="00B050"/>
              </a:solidFill>
              <a:latin typeface="Times New Roman" pitchFamily="18" charset="0"/>
              <a:cs typeface="Times New Roman" pitchFamily="18" charset="0"/>
            </a:rPr>
            <a:t>r</a:t>
          </a:r>
          <a:r>
            <a:rPr lang="en-US" sz="800" b="1">
              <a:solidFill>
                <a:srgbClr val="00B050"/>
              </a:solidFill>
              <a:latin typeface="Times New Roman" pitchFamily="18" charset="0"/>
              <a:cs typeface="Times New Roman" pitchFamily="18" charset="0"/>
            </a:rPr>
            <a:t>adecane</a:t>
          </a:r>
          <a:r>
            <a:rPr lang="en-US" sz="800" b="1" baseline="0">
              <a:solidFill>
                <a:srgbClr val="00B050"/>
              </a:solidFill>
              <a:latin typeface="Times New Roman" pitchFamily="18" charset="0"/>
              <a:cs typeface="Times New Roman" pitchFamily="18" charset="0"/>
            </a:rPr>
            <a:t> (C1</a:t>
          </a:r>
          <a:r>
            <a:rPr lang="sk-SK" sz="800" b="1" baseline="0">
              <a:solidFill>
                <a:srgbClr val="00B050"/>
              </a:solidFill>
              <a:latin typeface="Times New Roman" pitchFamily="18" charset="0"/>
              <a:cs typeface="Times New Roman" pitchFamily="18" charset="0"/>
            </a:rPr>
            <a:t>4</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19</xdr:row>
      <xdr:rowOff>6390</xdr:rowOff>
    </xdr:from>
    <xdr:to>
      <xdr:col>1</xdr:col>
      <xdr:colOff>0</xdr:colOff>
      <xdr:row>19</xdr:row>
      <xdr:rowOff>180007</xdr:rowOff>
    </xdr:to>
    <xdr:sp macro="" textlink="">
      <xdr:nvSpPr>
        <xdr:cNvPr id="15" name="Rectangle 14">
          <a:extLst>
            <a:ext uri="{FF2B5EF4-FFF2-40B4-BE49-F238E27FC236}">
              <a16:creationId xmlns:a16="http://schemas.microsoft.com/office/drawing/2014/main" id="{38DCE539-E752-415C-8362-F74C36CD43A3}"/>
            </a:ext>
          </a:extLst>
        </xdr:cNvPr>
        <xdr:cNvSpPr/>
      </xdr:nvSpPr>
      <xdr:spPr>
        <a:xfrm>
          <a:off x="0" y="3702090"/>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pentadecane </a:t>
          </a:r>
          <a:r>
            <a:rPr lang="en-US" sz="800" b="1" baseline="0">
              <a:solidFill>
                <a:srgbClr val="00B050"/>
              </a:solidFill>
              <a:latin typeface="Times New Roman" pitchFamily="18" charset="0"/>
              <a:cs typeface="Times New Roman" pitchFamily="18" charset="0"/>
            </a:rPr>
            <a:t>(C1</a:t>
          </a:r>
          <a:r>
            <a:rPr lang="sk-SK" sz="800" b="1" baseline="0">
              <a:solidFill>
                <a:srgbClr val="00B050"/>
              </a:solidFill>
              <a:latin typeface="Times New Roman" pitchFamily="18" charset="0"/>
              <a:cs typeface="Times New Roman" pitchFamily="18" charset="0"/>
            </a:rPr>
            <a:t>5</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20</xdr:row>
      <xdr:rowOff>6842</xdr:rowOff>
    </xdr:from>
    <xdr:to>
      <xdr:col>1</xdr:col>
      <xdr:colOff>0</xdr:colOff>
      <xdr:row>21</xdr:row>
      <xdr:rowOff>350</xdr:rowOff>
    </xdr:to>
    <xdr:sp macro="" textlink="">
      <xdr:nvSpPr>
        <xdr:cNvPr id="16" name="Rectangle 15">
          <a:extLst>
            <a:ext uri="{FF2B5EF4-FFF2-40B4-BE49-F238E27FC236}">
              <a16:creationId xmlns:a16="http://schemas.microsoft.com/office/drawing/2014/main" id="{459A598D-8756-4523-9C87-355AA7C52FAC}"/>
            </a:ext>
          </a:extLst>
        </xdr:cNvPr>
        <xdr:cNvSpPr/>
      </xdr:nvSpPr>
      <xdr:spPr>
        <a:xfrm>
          <a:off x="0" y="3893042"/>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hex</a:t>
          </a:r>
          <a:r>
            <a:rPr lang="en-US" sz="800" b="1">
              <a:solidFill>
                <a:srgbClr val="00B050"/>
              </a:solidFill>
              <a:latin typeface="Times New Roman" pitchFamily="18" charset="0"/>
              <a:cs typeface="Times New Roman" pitchFamily="18" charset="0"/>
            </a:rPr>
            <a:t>adecane</a:t>
          </a:r>
          <a:r>
            <a:rPr lang="en-US" sz="800" b="1" baseline="0">
              <a:solidFill>
                <a:srgbClr val="00B050"/>
              </a:solidFill>
              <a:latin typeface="Times New Roman" pitchFamily="18" charset="0"/>
              <a:cs typeface="Times New Roman" pitchFamily="18" charset="0"/>
            </a:rPr>
            <a:t> (C1</a:t>
          </a:r>
          <a:r>
            <a:rPr lang="sk-SK" sz="800" b="1" baseline="0">
              <a:solidFill>
                <a:srgbClr val="00B050"/>
              </a:solidFill>
              <a:latin typeface="Times New Roman" pitchFamily="18" charset="0"/>
              <a:cs typeface="Times New Roman" pitchFamily="18" charset="0"/>
            </a:rPr>
            <a:t>6</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21</xdr:row>
      <xdr:rowOff>7295</xdr:rowOff>
    </xdr:from>
    <xdr:to>
      <xdr:col>1</xdr:col>
      <xdr:colOff>0</xdr:colOff>
      <xdr:row>22</xdr:row>
      <xdr:rowOff>802</xdr:rowOff>
    </xdr:to>
    <xdr:sp macro="" textlink="">
      <xdr:nvSpPr>
        <xdr:cNvPr id="17" name="Rectangle 16">
          <a:extLst>
            <a:ext uri="{FF2B5EF4-FFF2-40B4-BE49-F238E27FC236}">
              <a16:creationId xmlns:a16="http://schemas.microsoft.com/office/drawing/2014/main" id="{E6C0B41C-B65C-4BD4-99E3-96BC46F72AD0}"/>
            </a:ext>
          </a:extLst>
        </xdr:cNvPr>
        <xdr:cNvSpPr/>
      </xdr:nvSpPr>
      <xdr:spPr>
        <a:xfrm>
          <a:off x="0" y="4083995"/>
          <a:ext cx="1371600" cy="18400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heptadecane</a:t>
          </a:r>
          <a:r>
            <a:rPr lang="en-US" sz="800" b="1" baseline="0">
              <a:solidFill>
                <a:srgbClr val="00B050"/>
              </a:solidFill>
              <a:latin typeface="Times New Roman" pitchFamily="18" charset="0"/>
              <a:cs typeface="Times New Roman" pitchFamily="18" charset="0"/>
            </a:rPr>
            <a:t> (C</a:t>
          </a:r>
          <a:r>
            <a:rPr lang="sk-SK" sz="800" b="1" baseline="0">
              <a:solidFill>
                <a:srgbClr val="00B050"/>
              </a:solidFill>
              <a:latin typeface="Times New Roman" pitchFamily="18" charset="0"/>
              <a:cs typeface="Times New Roman" pitchFamily="18" charset="0"/>
            </a:rPr>
            <a:t>17</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22</xdr:row>
      <xdr:rowOff>7746</xdr:rowOff>
    </xdr:from>
    <xdr:to>
      <xdr:col>1</xdr:col>
      <xdr:colOff>0</xdr:colOff>
      <xdr:row>23</xdr:row>
      <xdr:rowOff>1254</xdr:rowOff>
    </xdr:to>
    <xdr:sp macro="" textlink="">
      <xdr:nvSpPr>
        <xdr:cNvPr id="18" name="Rectangle 17">
          <a:extLst>
            <a:ext uri="{FF2B5EF4-FFF2-40B4-BE49-F238E27FC236}">
              <a16:creationId xmlns:a16="http://schemas.microsoft.com/office/drawing/2014/main" id="{D3D3A9B8-0CD9-4B8C-9CD8-B3E909DBF7E9}"/>
            </a:ext>
          </a:extLst>
        </xdr:cNvPr>
        <xdr:cNvSpPr/>
      </xdr:nvSpPr>
      <xdr:spPr>
        <a:xfrm>
          <a:off x="0" y="4274946"/>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octadecane </a:t>
          </a:r>
          <a:r>
            <a:rPr lang="en-US" sz="800" b="1" baseline="0">
              <a:solidFill>
                <a:srgbClr val="00B050"/>
              </a:solidFill>
              <a:latin typeface="Times New Roman" pitchFamily="18" charset="0"/>
              <a:cs typeface="Times New Roman" pitchFamily="18" charset="0"/>
            </a:rPr>
            <a:t>(C</a:t>
          </a:r>
          <a:r>
            <a:rPr lang="sk-SK" sz="800" b="1" baseline="0">
              <a:solidFill>
                <a:srgbClr val="00B050"/>
              </a:solidFill>
              <a:latin typeface="Times New Roman" pitchFamily="18" charset="0"/>
              <a:cs typeface="Times New Roman" pitchFamily="18" charset="0"/>
            </a:rPr>
            <a:t>18</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23</xdr:row>
      <xdr:rowOff>8199</xdr:rowOff>
    </xdr:from>
    <xdr:to>
      <xdr:col>1</xdr:col>
      <xdr:colOff>0</xdr:colOff>
      <xdr:row>24</xdr:row>
      <xdr:rowOff>1707</xdr:rowOff>
    </xdr:to>
    <xdr:sp macro="" textlink="">
      <xdr:nvSpPr>
        <xdr:cNvPr id="19" name="Rectangle 18">
          <a:extLst>
            <a:ext uri="{FF2B5EF4-FFF2-40B4-BE49-F238E27FC236}">
              <a16:creationId xmlns:a16="http://schemas.microsoft.com/office/drawing/2014/main" id="{EAAD67EB-314F-42FB-A8DC-05170B972F07}"/>
            </a:ext>
          </a:extLst>
        </xdr:cNvPr>
        <xdr:cNvSpPr/>
      </xdr:nvSpPr>
      <xdr:spPr>
        <a:xfrm>
          <a:off x="0" y="446589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ea typeface="+mn-ea"/>
              <a:cs typeface="Times New Roman" pitchFamily="18" charset="0"/>
            </a:rPr>
            <a:t>n-</a:t>
          </a:r>
          <a:r>
            <a:rPr lang="sk-SK" sz="800" b="1">
              <a:solidFill>
                <a:srgbClr val="00B050"/>
              </a:solidFill>
              <a:latin typeface="Times New Roman" pitchFamily="18" charset="0"/>
              <a:ea typeface="+mn-ea"/>
              <a:cs typeface="Times New Roman" pitchFamily="18" charset="0"/>
            </a:rPr>
            <a:t>nonadecane </a:t>
          </a:r>
          <a:r>
            <a:rPr lang="en-US" sz="800" b="1" baseline="0">
              <a:solidFill>
                <a:srgbClr val="00B050"/>
              </a:solidFill>
              <a:latin typeface="Times New Roman" pitchFamily="18" charset="0"/>
              <a:cs typeface="Times New Roman" pitchFamily="18" charset="0"/>
            </a:rPr>
            <a:t>(C</a:t>
          </a:r>
          <a:r>
            <a:rPr lang="sk-SK" sz="800" b="1" baseline="0">
              <a:solidFill>
                <a:srgbClr val="00B050"/>
              </a:solidFill>
              <a:latin typeface="Times New Roman" pitchFamily="18" charset="0"/>
              <a:cs typeface="Times New Roman" pitchFamily="18" charset="0"/>
            </a:rPr>
            <a:t>19</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24</xdr:row>
      <xdr:rowOff>8651</xdr:rowOff>
    </xdr:from>
    <xdr:to>
      <xdr:col>1</xdr:col>
      <xdr:colOff>0</xdr:colOff>
      <xdr:row>25</xdr:row>
      <xdr:rowOff>2159</xdr:rowOff>
    </xdr:to>
    <xdr:sp macro="" textlink="">
      <xdr:nvSpPr>
        <xdr:cNvPr id="20" name="Rectangle 19">
          <a:extLst>
            <a:ext uri="{FF2B5EF4-FFF2-40B4-BE49-F238E27FC236}">
              <a16:creationId xmlns:a16="http://schemas.microsoft.com/office/drawing/2014/main" id="{1CA7F592-9C5A-42FF-815B-EF8FBFBC32FF}"/>
            </a:ext>
          </a:extLst>
        </xdr:cNvPr>
        <xdr:cNvSpPr/>
      </xdr:nvSpPr>
      <xdr:spPr>
        <a:xfrm>
          <a:off x="0" y="4656851"/>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ei</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0</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25</xdr:row>
      <xdr:rowOff>9104</xdr:rowOff>
    </xdr:from>
    <xdr:to>
      <xdr:col>1</xdr:col>
      <xdr:colOff>0</xdr:colOff>
      <xdr:row>26</xdr:row>
      <xdr:rowOff>2612</xdr:rowOff>
    </xdr:to>
    <xdr:sp macro="" textlink="">
      <xdr:nvSpPr>
        <xdr:cNvPr id="21" name="Rectangle 20">
          <a:extLst>
            <a:ext uri="{FF2B5EF4-FFF2-40B4-BE49-F238E27FC236}">
              <a16:creationId xmlns:a16="http://schemas.microsoft.com/office/drawing/2014/main" id="{32B47D79-7C34-4C16-8E0D-56176D983E76}"/>
            </a:ext>
          </a:extLst>
        </xdr:cNvPr>
        <xdr:cNvSpPr/>
      </xdr:nvSpPr>
      <xdr:spPr>
        <a:xfrm>
          <a:off x="0" y="4847804"/>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henei</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1</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26</xdr:row>
      <xdr:rowOff>16483</xdr:rowOff>
    </xdr:from>
    <xdr:to>
      <xdr:col>1</xdr:col>
      <xdr:colOff>0</xdr:colOff>
      <xdr:row>26</xdr:row>
      <xdr:rowOff>190100</xdr:rowOff>
    </xdr:to>
    <xdr:sp macro="" textlink="">
      <xdr:nvSpPr>
        <xdr:cNvPr id="22" name="Rectangle 21">
          <a:extLst>
            <a:ext uri="{FF2B5EF4-FFF2-40B4-BE49-F238E27FC236}">
              <a16:creationId xmlns:a16="http://schemas.microsoft.com/office/drawing/2014/main" id="{1A8306D4-60ED-4B2E-AA28-C502A9E4F329}"/>
            </a:ext>
          </a:extLst>
        </xdr:cNvPr>
        <xdr:cNvSpPr/>
      </xdr:nvSpPr>
      <xdr:spPr>
        <a:xfrm>
          <a:off x="0" y="5045683"/>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do</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2</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5</xdr:col>
      <xdr:colOff>0</xdr:colOff>
      <xdr:row>7</xdr:row>
      <xdr:rowOff>152400</xdr:rowOff>
    </xdr:from>
    <xdr:to>
      <xdr:col>6</xdr:col>
      <xdr:colOff>11138</xdr:colOff>
      <xdr:row>10</xdr:row>
      <xdr:rowOff>180975</xdr:rowOff>
    </xdr:to>
    <xdr:sp macro="" textlink="">
      <xdr:nvSpPr>
        <xdr:cNvPr id="23" name="Rectangle 22">
          <a:extLst>
            <a:ext uri="{FF2B5EF4-FFF2-40B4-BE49-F238E27FC236}">
              <a16:creationId xmlns:a16="http://schemas.microsoft.com/office/drawing/2014/main" id="{3F0B8DCB-6CD3-4365-A001-D22A03909606}"/>
            </a:ext>
          </a:extLst>
        </xdr:cNvPr>
        <xdr:cNvSpPr/>
      </xdr:nvSpPr>
      <xdr:spPr>
        <a:xfrm>
          <a:off x="4514850" y="1571625"/>
          <a:ext cx="830288"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000"/>
            <a:t>Ret</a:t>
          </a:r>
          <a:r>
            <a:rPr lang="sk-SK" sz="1000"/>
            <a:t>en</a:t>
          </a:r>
          <a:r>
            <a:rPr lang="en-US" sz="1000"/>
            <a:t>tion time [min]</a:t>
          </a:r>
          <a:endParaRPr lang="sk-SK" sz="1000"/>
        </a:p>
      </xdr:txBody>
    </xdr:sp>
    <xdr:clientData/>
  </xdr:twoCellAnchor>
  <xdr:twoCellAnchor>
    <xdr:from>
      <xdr:col>6</xdr:col>
      <xdr:colOff>0</xdr:colOff>
      <xdr:row>7</xdr:row>
      <xdr:rowOff>152400</xdr:rowOff>
    </xdr:from>
    <xdr:to>
      <xdr:col>7</xdr:col>
      <xdr:colOff>11138</xdr:colOff>
      <xdr:row>10</xdr:row>
      <xdr:rowOff>180975</xdr:rowOff>
    </xdr:to>
    <xdr:sp macro="" textlink="">
      <xdr:nvSpPr>
        <xdr:cNvPr id="24" name="Rectangle 23">
          <a:extLst>
            <a:ext uri="{FF2B5EF4-FFF2-40B4-BE49-F238E27FC236}">
              <a16:creationId xmlns:a16="http://schemas.microsoft.com/office/drawing/2014/main" id="{928FD832-5789-46D5-9413-0DD83F8E63DE}"/>
            </a:ext>
          </a:extLst>
        </xdr:cNvPr>
        <xdr:cNvSpPr/>
      </xdr:nvSpPr>
      <xdr:spPr>
        <a:xfrm>
          <a:off x="5334000" y="1571625"/>
          <a:ext cx="830288"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000">
              <a:solidFill>
                <a:schemeClr val="lt1"/>
              </a:solidFill>
              <a:latin typeface="+mn-lt"/>
              <a:ea typeface="+mn-ea"/>
              <a:cs typeface="+mn-cs"/>
            </a:rPr>
            <a:t>Adjusted</a:t>
          </a:r>
          <a:r>
            <a:rPr lang="en-US" sz="1100">
              <a:solidFill>
                <a:schemeClr val="lt1"/>
              </a:solidFill>
              <a:latin typeface="+mn-lt"/>
              <a:ea typeface="+mn-ea"/>
              <a:cs typeface="+mn-cs"/>
            </a:rPr>
            <a:t> </a:t>
          </a:r>
          <a:r>
            <a:rPr lang="en-US" sz="1000">
              <a:solidFill>
                <a:schemeClr val="lt1"/>
              </a:solidFill>
              <a:latin typeface="+mn-lt"/>
              <a:ea typeface="+mn-ea"/>
              <a:cs typeface="+mn-cs"/>
            </a:rPr>
            <a:t>ret. time [min</a:t>
          </a:r>
          <a:endParaRPr lang="sk-SK" sz="1000">
            <a:solidFill>
              <a:schemeClr val="lt1"/>
            </a:solidFill>
            <a:latin typeface="+mn-lt"/>
            <a:ea typeface="+mn-ea"/>
            <a:cs typeface="+mn-cs"/>
          </a:endParaRPr>
        </a:p>
      </xdr:txBody>
    </xdr:sp>
    <xdr:clientData/>
  </xdr:twoCellAnchor>
  <xdr:twoCellAnchor>
    <xdr:from>
      <xdr:col>7</xdr:col>
      <xdr:colOff>0</xdr:colOff>
      <xdr:row>7</xdr:row>
      <xdr:rowOff>152400</xdr:rowOff>
    </xdr:from>
    <xdr:to>
      <xdr:col>8</xdr:col>
      <xdr:colOff>1613</xdr:colOff>
      <xdr:row>10</xdr:row>
      <xdr:rowOff>180975</xdr:rowOff>
    </xdr:to>
    <xdr:sp macro="" textlink="">
      <xdr:nvSpPr>
        <xdr:cNvPr id="25" name="Rectangle 24">
          <a:extLst>
            <a:ext uri="{FF2B5EF4-FFF2-40B4-BE49-F238E27FC236}">
              <a16:creationId xmlns:a16="http://schemas.microsoft.com/office/drawing/2014/main" id="{99C19135-E394-4A74-8B88-DD4D2ED43260}"/>
            </a:ext>
          </a:extLst>
        </xdr:cNvPr>
        <xdr:cNvSpPr/>
      </xdr:nvSpPr>
      <xdr:spPr>
        <a:xfrm>
          <a:off x="6153150" y="1571625"/>
          <a:ext cx="942975"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k-SK" sz="1000" baseline="0"/>
            <a:t>R</a:t>
          </a:r>
          <a:r>
            <a:rPr lang="en-US" sz="1000" baseline="0"/>
            <a:t>etention indices</a:t>
          </a:r>
          <a:endParaRPr lang="sk-SK" sz="1000"/>
        </a:p>
      </xdr:txBody>
    </xdr:sp>
    <xdr:clientData/>
  </xdr:twoCellAnchor>
  <xdr:twoCellAnchor>
    <xdr:from>
      <xdr:col>4</xdr:col>
      <xdr:colOff>0</xdr:colOff>
      <xdr:row>7</xdr:row>
      <xdr:rowOff>152400</xdr:rowOff>
    </xdr:from>
    <xdr:to>
      <xdr:col>4</xdr:col>
      <xdr:colOff>657225</xdr:colOff>
      <xdr:row>10</xdr:row>
      <xdr:rowOff>180975</xdr:rowOff>
    </xdr:to>
    <xdr:sp macro="" textlink="">
      <xdr:nvSpPr>
        <xdr:cNvPr id="26" name="Rectangle 25">
          <a:extLst>
            <a:ext uri="{FF2B5EF4-FFF2-40B4-BE49-F238E27FC236}">
              <a16:creationId xmlns:a16="http://schemas.microsoft.com/office/drawing/2014/main" id="{3CC15EF4-6500-4DDB-A8A6-EA7F21151285}"/>
            </a:ext>
          </a:extLst>
        </xdr:cNvPr>
        <xdr:cNvSpPr/>
      </xdr:nvSpPr>
      <xdr:spPr>
        <a:xfrm>
          <a:off x="3829050" y="1571625"/>
          <a:ext cx="657225"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000"/>
            <a:t>Elution order</a:t>
          </a:r>
          <a:endParaRPr lang="sk-SK" sz="1000"/>
        </a:p>
      </xdr:txBody>
    </xdr:sp>
    <xdr:clientData/>
  </xdr:twoCellAnchor>
  <xdr:twoCellAnchor>
    <xdr:from>
      <xdr:col>4</xdr:col>
      <xdr:colOff>0</xdr:colOff>
      <xdr:row>5</xdr:row>
      <xdr:rowOff>15239</xdr:rowOff>
    </xdr:from>
    <xdr:to>
      <xdr:col>8</xdr:col>
      <xdr:colOff>0</xdr:colOff>
      <xdr:row>7</xdr:row>
      <xdr:rowOff>158114</xdr:rowOff>
    </xdr:to>
    <xdr:sp macro="" textlink="">
      <xdr:nvSpPr>
        <xdr:cNvPr id="27" name="Rectangle 26">
          <a:extLst>
            <a:ext uri="{FF2B5EF4-FFF2-40B4-BE49-F238E27FC236}">
              <a16:creationId xmlns:a16="http://schemas.microsoft.com/office/drawing/2014/main" id="{AF38362D-0246-415D-AD22-7A67E8633DE0}"/>
            </a:ext>
          </a:extLst>
        </xdr:cNvPr>
        <xdr:cNvSpPr/>
      </xdr:nvSpPr>
      <xdr:spPr>
        <a:xfrm>
          <a:off x="3829050" y="967739"/>
          <a:ext cx="3267075" cy="609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Compound</a:t>
          </a:r>
          <a:r>
            <a:rPr lang="en-US" sz="1100" baseline="0"/>
            <a:t> characteristics</a:t>
          </a:r>
          <a:endParaRPr lang="en-US" sz="1100"/>
        </a:p>
      </xdr:txBody>
    </xdr:sp>
    <xdr:clientData/>
  </xdr:twoCellAnchor>
  <xdr:twoCellAnchor>
    <xdr:from>
      <xdr:col>0</xdr:col>
      <xdr:colOff>6</xdr:colOff>
      <xdr:row>27</xdr:row>
      <xdr:rowOff>9554</xdr:rowOff>
    </xdr:from>
    <xdr:to>
      <xdr:col>1</xdr:col>
      <xdr:colOff>6</xdr:colOff>
      <xdr:row>28</xdr:row>
      <xdr:rowOff>3062</xdr:rowOff>
    </xdr:to>
    <xdr:sp macro="" textlink="">
      <xdr:nvSpPr>
        <xdr:cNvPr id="28" name="Rectangle 27">
          <a:extLst>
            <a:ext uri="{FF2B5EF4-FFF2-40B4-BE49-F238E27FC236}">
              <a16:creationId xmlns:a16="http://schemas.microsoft.com/office/drawing/2014/main" id="{B1C748C6-835D-4F2F-81DA-9D36F074D9A1}"/>
            </a:ext>
          </a:extLst>
        </xdr:cNvPr>
        <xdr:cNvSpPr/>
      </xdr:nvSpPr>
      <xdr:spPr>
        <a:xfrm>
          <a:off x="6" y="52387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tri</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3</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12</xdr:colOff>
      <xdr:row>28</xdr:row>
      <xdr:rowOff>9553</xdr:rowOff>
    </xdr:from>
    <xdr:to>
      <xdr:col>1</xdr:col>
      <xdr:colOff>12</xdr:colOff>
      <xdr:row>29</xdr:row>
      <xdr:rowOff>3061</xdr:rowOff>
    </xdr:to>
    <xdr:sp macro="" textlink="">
      <xdr:nvSpPr>
        <xdr:cNvPr id="29" name="Rectangle 28">
          <a:extLst>
            <a:ext uri="{FF2B5EF4-FFF2-40B4-BE49-F238E27FC236}">
              <a16:creationId xmlns:a16="http://schemas.microsoft.com/office/drawing/2014/main" id="{6B8FD289-40F8-4C14-ACC4-1778A61E78B1}"/>
            </a:ext>
          </a:extLst>
        </xdr:cNvPr>
        <xdr:cNvSpPr/>
      </xdr:nvSpPr>
      <xdr:spPr>
        <a:xfrm>
          <a:off x="12" y="5429278"/>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te</a:t>
          </a:r>
          <a:r>
            <a:rPr lang="en-US" sz="800" b="1">
              <a:solidFill>
                <a:srgbClr val="00B050"/>
              </a:solidFill>
              <a:latin typeface="Times New Roman" pitchFamily="18" charset="0"/>
              <a:cs typeface="Times New Roman" pitchFamily="18" charset="0"/>
            </a:rPr>
            <a:t>t</a:t>
          </a:r>
          <a:r>
            <a:rPr lang="sk-SK" sz="800" b="1">
              <a:solidFill>
                <a:srgbClr val="00B050"/>
              </a:solidFill>
              <a:latin typeface="Times New Roman" pitchFamily="18" charset="0"/>
              <a:cs typeface="Times New Roman" pitchFamily="18" charset="0"/>
            </a:rPr>
            <a:t>r</a:t>
          </a:r>
          <a:r>
            <a:rPr lang="en-US" sz="800" b="1">
              <a:solidFill>
                <a:srgbClr val="00B050"/>
              </a:solidFill>
              <a:latin typeface="Times New Roman" pitchFamily="18" charset="0"/>
              <a:cs typeface="Times New Roman" pitchFamily="18" charset="0"/>
            </a:rPr>
            <a:t>acosane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4</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18</xdr:colOff>
      <xdr:row>29</xdr:row>
      <xdr:rowOff>9552</xdr:rowOff>
    </xdr:from>
    <xdr:to>
      <xdr:col>1</xdr:col>
      <xdr:colOff>18</xdr:colOff>
      <xdr:row>30</xdr:row>
      <xdr:rowOff>3060</xdr:rowOff>
    </xdr:to>
    <xdr:sp macro="" textlink="">
      <xdr:nvSpPr>
        <xdr:cNvPr id="30" name="Rectangle 29">
          <a:extLst>
            <a:ext uri="{FF2B5EF4-FFF2-40B4-BE49-F238E27FC236}">
              <a16:creationId xmlns:a16="http://schemas.microsoft.com/office/drawing/2014/main" id="{97B3A32A-0473-4D1B-B82F-91B6592DCDEE}"/>
            </a:ext>
          </a:extLst>
        </xdr:cNvPr>
        <xdr:cNvSpPr/>
      </xdr:nvSpPr>
      <xdr:spPr>
        <a:xfrm>
          <a:off x="18" y="5619777"/>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n-pentacosane</a:t>
          </a:r>
          <a:r>
            <a:rPr lang="en-US" sz="800" b="1" baseline="0">
              <a:solidFill>
                <a:srgbClr val="00B050"/>
              </a:solidFill>
              <a:latin typeface="Times New Roman" pitchFamily="18" charset="0"/>
              <a:cs typeface="Times New Roman" pitchFamily="18" charset="0"/>
            </a:rPr>
            <a:t> (C25)</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30</xdr:row>
      <xdr:rowOff>2613</xdr:rowOff>
    </xdr:from>
    <xdr:to>
      <xdr:col>1</xdr:col>
      <xdr:colOff>0</xdr:colOff>
      <xdr:row>30</xdr:row>
      <xdr:rowOff>176230</xdr:rowOff>
    </xdr:to>
    <xdr:sp macro="" textlink="">
      <xdr:nvSpPr>
        <xdr:cNvPr id="31" name="Rectangle 30">
          <a:extLst>
            <a:ext uri="{FF2B5EF4-FFF2-40B4-BE49-F238E27FC236}">
              <a16:creationId xmlns:a16="http://schemas.microsoft.com/office/drawing/2014/main" id="{7C82617C-5253-4A5F-BA1D-3BBEA2B32C7B}"/>
            </a:ext>
          </a:extLst>
        </xdr:cNvPr>
        <xdr:cNvSpPr/>
      </xdr:nvSpPr>
      <xdr:spPr>
        <a:xfrm>
          <a:off x="0" y="5803338"/>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hexa</a:t>
          </a:r>
          <a:r>
            <a:rPr lang="en-US" sz="800" b="1">
              <a:solidFill>
                <a:srgbClr val="00B050"/>
              </a:solidFill>
              <a:latin typeface="Times New Roman" pitchFamily="18" charset="0"/>
              <a:cs typeface="Times New Roman" pitchFamily="18" charset="0"/>
            </a:rPr>
            <a:t>acosane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6</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31</xdr:row>
      <xdr:rowOff>2613</xdr:rowOff>
    </xdr:from>
    <xdr:to>
      <xdr:col>1</xdr:col>
      <xdr:colOff>0</xdr:colOff>
      <xdr:row>31</xdr:row>
      <xdr:rowOff>176230</xdr:rowOff>
    </xdr:to>
    <xdr:sp macro="" textlink="">
      <xdr:nvSpPr>
        <xdr:cNvPr id="32" name="Rectangle 31">
          <a:extLst>
            <a:ext uri="{FF2B5EF4-FFF2-40B4-BE49-F238E27FC236}">
              <a16:creationId xmlns:a16="http://schemas.microsoft.com/office/drawing/2014/main" id="{3268BB46-8CC4-4467-9C81-18D87BB092AA}"/>
            </a:ext>
          </a:extLst>
        </xdr:cNvPr>
        <xdr:cNvSpPr/>
      </xdr:nvSpPr>
      <xdr:spPr>
        <a:xfrm>
          <a:off x="0" y="5993838"/>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hep</a:t>
          </a:r>
          <a:r>
            <a:rPr lang="en-US" sz="800" b="1">
              <a:solidFill>
                <a:srgbClr val="00B050"/>
              </a:solidFill>
              <a:latin typeface="Times New Roman" pitchFamily="18" charset="0"/>
              <a:cs typeface="Times New Roman" pitchFamily="18" charset="0"/>
            </a:rPr>
            <a:t>tacosane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7</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32</xdr:row>
      <xdr:rowOff>16468</xdr:rowOff>
    </xdr:from>
    <xdr:to>
      <xdr:col>1</xdr:col>
      <xdr:colOff>0</xdr:colOff>
      <xdr:row>33</xdr:row>
      <xdr:rowOff>9976</xdr:rowOff>
    </xdr:to>
    <xdr:sp macro="" textlink="">
      <xdr:nvSpPr>
        <xdr:cNvPr id="33" name="Rectangle 32">
          <a:extLst>
            <a:ext uri="{FF2B5EF4-FFF2-40B4-BE49-F238E27FC236}">
              <a16:creationId xmlns:a16="http://schemas.microsoft.com/office/drawing/2014/main" id="{4931C99D-3DA6-421F-88A2-4635E5D7E775}"/>
            </a:ext>
          </a:extLst>
        </xdr:cNvPr>
        <xdr:cNvSpPr/>
      </xdr:nvSpPr>
      <xdr:spPr>
        <a:xfrm>
          <a:off x="0" y="6198193"/>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oc</a:t>
          </a:r>
          <a:r>
            <a:rPr lang="en-US" sz="800" b="1">
              <a:solidFill>
                <a:srgbClr val="00B050"/>
              </a:solidFill>
              <a:latin typeface="Times New Roman" pitchFamily="18" charset="0"/>
              <a:cs typeface="Times New Roman" pitchFamily="18" charset="0"/>
            </a:rPr>
            <a:t>tacosane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8</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33</xdr:row>
      <xdr:rowOff>16468</xdr:rowOff>
    </xdr:from>
    <xdr:to>
      <xdr:col>1</xdr:col>
      <xdr:colOff>0</xdr:colOff>
      <xdr:row>34</xdr:row>
      <xdr:rowOff>9976</xdr:rowOff>
    </xdr:to>
    <xdr:sp macro="" textlink="">
      <xdr:nvSpPr>
        <xdr:cNvPr id="34" name="Rectangle 33">
          <a:extLst>
            <a:ext uri="{FF2B5EF4-FFF2-40B4-BE49-F238E27FC236}">
              <a16:creationId xmlns:a16="http://schemas.microsoft.com/office/drawing/2014/main" id="{741742B8-0350-4803-8905-8DB1304210E8}"/>
            </a:ext>
          </a:extLst>
        </xdr:cNvPr>
        <xdr:cNvSpPr/>
      </xdr:nvSpPr>
      <xdr:spPr>
        <a:xfrm>
          <a:off x="0" y="6388693"/>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nona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9</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0</xdr:colOff>
      <xdr:row>34</xdr:row>
      <xdr:rowOff>2614</xdr:rowOff>
    </xdr:from>
    <xdr:to>
      <xdr:col>1</xdr:col>
      <xdr:colOff>0</xdr:colOff>
      <xdr:row>34</xdr:row>
      <xdr:rowOff>176231</xdr:rowOff>
    </xdr:to>
    <xdr:sp macro="" textlink="">
      <xdr:nvSpPr>
        <xdr:cNvPr id="35" name="Rectangle 34">
          <a:extLst>
            <a:ext uri="{FF2B5EF4-FFF2-40B4-BE49-F238E27FC236}">
              <a16:creationId xmlns:a16="http://schemas.microsoft.com/office/drawing/2014/main" id="{63D009BC-0E86-46A5-A03F-E0A20071F606}"/>
            </a:ext>
          </a:extLst>
        </xdr:cNvPr>
        <xdr:cNvSpPr/>
      </xdr:nvSpPr>
      <xdr:spPr>
        <a:xfrm>
          <a:off x="0" y="6565339"/>
          <a:ext cx="1371600" cy="173617"/>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triacont</a:t>
          </a:r>
          <a:r>
            <a:rPr lang="en-US" sz="800" b="1">
              <a:solidFill>
                <a:srgbClr val="00B050"/>
              </a:solidFill>
              <a:latin typeface="Times New Roman" pitchFamily="18" charset="0"/>
              <a:cs typeface="Times New Roman" pitchFamily="18" charset="0"/>
            </a:rPr>
            <a:t>ane</a:t>
          </a:r>
          <a:r>
            <a:rPr lang="en-US" sz="800" b="1" baseline="0">
              <a:solidFill>
                <a:srgbClr val="00B050"/>
              </a:solidFill>
              <a:latin typeface="Times New Roman" pitchFamily="18" charset="0"/>
              <a:cs typeface="Times New Roman" pitchFamily="18" charset="0"/>
            </a:rPr>
            <a:t> (C</a:t>
          </a:r>
          <a:r>
            <a:rPr lang="sk-SK" sz="800" b="1" baseline="0">
              <a:solidFill>
                <a:srgbClr val="00B050"/>
              </a:solidFill>
              <a:latin typeface="Times New Roman" pitchFamily="18" charset="0"/>
              <a:cs typeface="Times New Roman" pitchFamily="18" charset="0"/>
            </a:rPr>
            <a:t>30</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28</xdr:row>
      <xdr:rowOff>9554</xdr:rowOff>
    </xdr:from>
    <xdr:to>
      <xdr:col>1</xdr:col>
      <xdr:colOff>6</xdr:colOff>
      <xdr:row>29</xdr:row>
      <xdr:rowOff>3062</xdr:rowOff>
    </xdr:to>
    <xdr:sp macro="" textlink="">
      <xdr:nvSpPr>
        <xdr:cNvPr id="36" name="Rectangle 35">
          <a:extLst>
            <a:ext uri="{FF2B5EF4-FFF2-40B4-BE49-F238E27FC236}">
              <a16:creationId xmlns:a16="http://schemas.microsoft.com/office/drawing/2014/main" id="{A024ECE8-E42A-4AA7-ACF4-8A3F0A6B4672}"/>
            </a:ext>
          </a:extLst>
        </xdr:cNvPr>
        <xdr:cNvSpPr/>
      </xdr:nvSpPr>
      <xdr:spPr>
        <a:xfrm>
          <a:off x="6" y="54292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tetra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4</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29</xdr:row>
      <xdr:rowOff>9554</xdr:rowOff>
    </xdr:from>
    <xdr:to>
      <xdr:col>1</xdr:col>
      <xdr:colOff>6</xdr:colOff>
      <xdr:row>30</xdr:row>
      <xdr:rowOff>3062</xdr:rowOff>
    </xdr:to>
    <xdr:sp macro="" textlink="">
      <xdr:nvSpPr>
        <xdr:cNvPr id="37" name="Rectangle 36">
          <a:extLst>
            <a:ext uri="{FF2B5EF4-FFF2-40B4-BE49-F238E27FC236}">
              <a16:creationId xmlns:a16="http://schemas.microsoft.com/office/drawing/2014/main" id="{DC082463-1355-4363-B5E0-85009351F6F3}"/>
            </a:ext>
          </a:extLst>
        </xdr:cNvPr>
        <xdr:cNvSpPr/>
      </xdr:nvSpPr>
      <xdr:spPr>
        <a:xfrm>
          <a:off x="6" y="56197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penta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5</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30</xdr:row>
      <xdr:rowOff>9554</xdr:rowOff>
    </xdr:from>
    <xdr:to>
      <xdr:col>1</xdr:col>
      <xdr:colOff>6</xdr:colOff>
      <xdr:row>31</xdr:row>
      <xdr:rowOff>3062</xdr:rowOff>
    </xdr:to>
    <xdr:sp macro="" textlink="">
      <xdr:nvSpPr>
        <xdr:cNvPr id="38" name="Rectangle 37">
          <a:extLst>
            <a:ext uri="{FF2B5EF4-FFF2-40B4-BE49-F238E27FC236}">
              <a16:creationId xmlns:a16="http://schemas.microsoft.com/office/drawing/2014/main" id="{38E844DF-852B-4273-AE1F-94CB6ADD7EC3}"/>
            </a:ext>
          </a:extLst>
        </xdr:cNvPr>
        <xdr:cNvSpPr/>
      </xdr:nvSpPr>
      <xdr:spPr>
        <a:xfrm>
          <a:off x="6" y="58102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hexa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6</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31</xdr:row>
      <xdr:rowOff>9554</xdr:rowOff>
    </xdr:from>
    <xdr:to>
      <xdr:col>1</xdr:col>
      <xdr:colOff>6</xdr:colOff>
      <xdr:row>32</xdr:row>
      <xdr:rowOff>3062</xdr:rowOff>
    </xdr:to>
    <xdr:sp macro="" textlink="">
      <xdr:nvSpPr>
        <xdr:cNvPr id="39" name="Rectangle 38">
          <a:extLst>
            <a:ext uri="{FF2B5EF4-FFF2-40B4-BE49-F238E27FC236}">
              <a16:creationId xmlns:a16="http://schemas.microsoft.com/office/drawing/2014/main" id="{16F41F18-6578-42F5-87CC-B2881658BF8E}"/>
            </a:ext>
          </a:extLst>
        </xdr:cNvPr>
        <xdr:cNvSpPr/>
      </xdr:nvSpPr>
      <xdr:spPr>
        <a:xfrm>
          <a:off x="6" y="60007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hepta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7</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32</xdr:row>
      <xdr:rowOff>9554</xdr:rowOff>
    </xdr:from>
    <xdr:to>
      <xdr:col>1</xdr:col>
      <xdr:colOff>6</xdr:colOff>
      <xdr:row>33</xdr:row>
      <xdr:rowOff>3062</xdr:rowOff>
    </xdr:to>
    <xdr:sp macro="" textlink="">
      <xdr:nvSpPr>
        <xdr:cNvPr id="40" name="Rectangle 39">
          <a:extLst>
            <a:ext uri="{FF2B5EF4-FFF2-40B4-BE49-F238E27FC236}">
              <a16:creationId xmlns:a16="http://schemas.microsoft.com/office/drawing/2014/main" id="{D59A1996-49F4-49D2-92FD-84465F58DD6B}"/>
            </a:ext>
          </a:extLst>
        </xdr:cNvPr>
        <xdr:cNvSpPr/>
      </xdr:nvSpPr>
      <xdr:spPr>
        <a:xfrm>
          <a:off x="6" y="61912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octa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8</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33</xdr:row>
      <xdr:rowOff>9554</xdr:rowOff>
    </xdr:from>
    <xdr:to>
      <xdr:col>1</xdr:col>
      <xdr:colOff>6</xdr:colOff>
      <xdr:row>34</xdr:row>
      <xdr:rowOff>3062</xdr:rowOff>
    </xdr:to>
    <xdr:sp macro="" textlink="">
      <xdr:nvSpPr>
        <xdr:cNvPr id="41" name="Rectangle 40">
          <a:extLst>
            <a:ext uri="{FF2B5EF4-FFF2-40B4-BE49-F238E27FC236}">
              <a16:creationId xmlns:a16="http://schemas.microsoft.com/office/drawing/2014/main" id="{0DBC783B-F8E3-462F-8959-0C996A68E697}"/>
            </a:ext>
          </a:extLst>
        </xdr:cNvPr>
        <xdr:cNvSpPr/>
      </xdr:nvSpPr>
      <xdr:spPr>
        <a:xfrm>
          <a:off x="6" y="6381779"/>
          <a:ext cx="1371600" cy="184008"/>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nona</a:t>
          </a:r>
          <a:r>
            <a:rPr lang="en-US" sz="800" b="1">
              <a:solidFill>
                <a:srgbClr val="00B050"/>
              </a:solidFill>
              <a:latin typeface="Times New Roman" pitchFamily="18" charset="0"/>
              <a:cs typeface="Times New Roman" pitchFamily="18" charset="0"/>
            </a:rPr>
            <a:t>cosane</a:t>
          </a:r>
          <a:r>
            <a:rPr lang="en-US" sz="800" b="1" baseline="0">
              <a:solidFill>
                <a:srgbClr val="00B050"/>
              </a:solidFill>
              <a:latin typeface="Times New Roman" pitchFamily="18" charset="0"/>
              <a:cs typeface="Times New Roman" pitchFamily="18" charset="0"/>
            </a:rPr>
            <a:t> (C2</a:t>
          </a:r>
          <a:r>
            <a:rPr lang="sk-SK" sz="800" b="1" baseline="0">
              <a:solidFill>
                <a:srgbClr val="00B050"/>
              </a:solidFill>
              <a:latin typeface="Times New Roman" pitchFamily="18" charset="0"/>
              <a:cs typeface="Times New Roman" pitchFamily="18" charset="0"/>
            </a:rPr>
            <a:t>9</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0</xdr:col>
      <xdr:colOff>6</xdr:colOff>
      <xdr:row>34</xdr:row>
      <xdr:rowOff>9554</xdr:rowOff>
    </xdr:from>
    <xdr:to>
      <xdr:col>1</xdr:col>
      <xdr:colOff>6</xdr:colOff>
      <xdr:row>35</xdr:row>
      <xdr:rowOff>3062</xdr:rowOff>
    </xdr:to>
    <xdr:sp macro="" textlink="">
      <xdr:nvSpPr>
        <xdr:cNvPr id="42" name="Rectangle 41">
          <a:extLst>
            <a:ext uri="{FF2B5EF4-FFF2-40B4-BE49-F238E27FC236}">
              <a16:creationId xmlns:a16="http://schemas.microsoft.com/office/drawing/2014/main" id="{24556DF4-F355-420B-A544-203CC2D383A0}"/>
            </a:ext>
          </a:extLst>
        </xdr:cNvPr>
        <xdr:cNvSpPr/>
      </xdr:nvSpPr>
      <xdr:spPr>
        <a:xfrm>
          <a:off x="6" y="6572279"/>
          <a:ext cx="1371600" cy="193533"/>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800" b="1">
              <a:solidFill>
                <a:srgbClr val="00B050"/>
              </a:solidFill>
              <a:latin typeface="Times New Roman" pitchFamily="18" charset="0"/>
              <a:cs typeface="Times New Roman" pitchFamily="18" charset="0"/>
            </a:rPr>
            <a:t>n-</a:t>
          </a:r>
          <a:r>
            <a:rPr lang="sk-SK" sz="800" b="1">
              <a:solidFill>
                <a:srgbClr val="00B050"/>
              </a:solidFill>
              <a:latin typeface="Times New Roman" pitchFamily="18" charset="0"/>
              <a:cs typeface="Times New Roman" pitchFamily="18" charset="0"/>
            </a:rPr>
            <a:t>triacontane</a:t>
          </a:r>
          <a:r>
            <a:rPr lang="en-US" sz="800" b="1" baseline="0">
              <a:solidFill>
                <a:srgbClr val="00B050"/>
              </a:solidFill>
              <a:latin typeface="Times New Roman" pitchFamily="18" charset="0"/>
              <a:cs typeface="Times New Roman" pitchFamily="18" charset="0"/>
            </a:rPr>
            <a:t> (C</a:t>
          </a:r>
          <a:r>
            <a:rPr lang="sk-SK" sz="800" b="1" baseline="0">
              <a:solidFill>
                <a:srgbClr val="00B050"/>
              </a:solidFill>
              <a:latin typeface="Times New Roman" pitchFamily="18" charset="0"/>
              <a:cs typeface="Times New Roman" pitchFamily="18" charset="0"/>
            </a:rPr>
            <a:t>30</a:t>
          </a:r>
          <a:r>
            <a:rPr lang="en-US" sz="800" b="1" baseline="0">
              <a:solidFill>
                <a:srgbClr val="00B050"/>
              </a:solidFill>
              <a:latin typeface="Times New Roman" pitchFamily="18" charset="0"/>
              <a:cs typeface="Times New Roman" pitchFamily="18" charset="0"/>
            </a:rPr>
            <a:t>)</a:t>
          </a:r>
          <a:endParaRPr lang="sk-SK" sz="800" b="1">
            <a:solidFill>
              <a:srgbClr val="00B050"/>
            </a:solidFill>
            <a:latin typeface="Times New Roman" pitchFamily="18" charset="0"/>
            <a:cs typeface="Times New Roman" pitchFamily="18" charset="0"/>
          </a:endParaRPr>
        </a:p>
      </xdr:txBody>
    </xdr:sp>
    <xdr:clientData/>
  </xdr:twoCellAnchor>
  <xdr:twoCellAnchor>
    <xdr:from>
      <xdr:col>3</xdr:col>
      <xdr:colOff>0</xdr:colOff>
      <xdr:row>5</xdr:row>
      <xdr:rowOff>15241</xdr:rowOff>
    </xdr:from>
    <xdr:to>
      <xdr:col>4</xdr:col>
      <xdr:colOff>38100</xdr:colOff>
      <xdr:row>10</xdr:row>
      <xdr:rowOff>180976</xdr:rowOff>
    </xdr:to>
    <xdr:sp macro="" textlink="">
      <xdr:nvSpPr>
        <xdr:cNvPr id="43" name="Rectangle 42">
          <a:extLst>
            <a:ext uri="{FF2B5EF4-FFF2-40B4-BE49-F238E27FC236}">
              <a16:creationId xmlns:a16="http://schemas.microsoft.com/office/drawing/2014/main" id="{EFF76DCB-6B20-44B5-998F-5791D4F92682}"/>
            </a:ext>
          </a:extLst>
        </xdr:cNvPr>
        <xdr:cNvSpPr/>
      </xdr:nvSpPr>
      <xdr:spPr>
        <a:xfrm>
          <a:off x="3009900" y="967741"/>
          <a:ext cx="857250" cy="12039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30480</xdr:colOff>
      <xdr:row>16</xdr:row>
      <xdr:rowOff>30480</xdr:rowOff>
    </xdr:from>
    <xdr:to>
      <xdr:col>17</xdr:col>
      <xdr:colOff>236220</xdr:colOff>
      <xdr:row>17</xdr:row>
      <xdr:rowOff>45720</xdr:rowOff>
    </xdr:to>
    <xdr:pic>
      <xdr:nvPicPr>
        <xdr:cNvPr id="44" name="Picture 5">
          <a:extLst>
            <a:ext uri="{FF2B5EF4-FFF2-40B4-BE49-F238E27FC236}">
              <a16:creationId xmlns:a16="http://schemas.microsoft.com/office/drawing/2014/main" id="{75BE1B3A-3779-440D-A5F3-235AD621D18E}"/>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812405" y="3164205"/>
          <a:ext cx="2948940" cy="205740"/>
        </a:xfrm>
        <a:prstGeom prst="rect">
          <a:avLst/>
        </a:prstGeom>
        <a:noFill/>
      </xdr:spPr>
    </xdr:pic>
    <xdr:clientData/>
  </xdr:twoCellAnchor>
  <xdr:twoCellAnchor>
    <xdr:from>
      <xdr:col>13</xdr:col>
      <xdr:colOff>7620</xdr:colOff>
      <xdr:row>17</xdr:row>
      <xdr:rowOff>30480</xdr:rowOff>
    </xdr:from>
    <xdr:to>
      <xdr:col>17</xdr:col>
      <xdr:colOff>152400</xdr:colOff>
      <xdr:row>18</xdr:row>
      <xdr:rowOff>45720</xdr:rowOff>
    </xdr:to>
    <xdr:pic>
      <xdr:nvPicPr>
        <xdr:cNvPr id="45" name="Picture 3">
          <a:extLst>
            <a:ext uri="{FF2B5EF4-FFF2-40B4-BE49-F238E27FC236}">
              <a16:creationId xmlns:a16="http://schemas.microsoft.com/office/drawing/2014/main" id="{0467429D-E6FA-4B9C-A725-184BAFF6AA8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789545" y="3354705"/>
          <a:ext cx="2887980" cy="196215"/>
        </a:xfrm>
        <a:prstGeom prst="rect">
          <a:avLst/>
        </a:prstGeom>
        <a:noFill/>
      </xdr:spPr>
    </xdr:pic>
    <xdr:clientData/>
  </xdr:twoCellAnchor>
  <xdr:twoCellAnchor>
    <xdr:from>
      <xdr:col>13</xdr:col>
      <xdr:colOff>22860</xdr:colOff>
      <xdr:row>13</xdr:row>
      <xdr:rowOff>30480</xdr:rowOff>
    </xdr:from>
    <xdr:to>
      <xdr:col>17</xdr:col>
      <xdr:colOff>914400</xdr:colOff>
      <xdr:row>14</xdr:row>
      <xdr:rowOff>38100</xdr:rowOff>
    </xdr:to>
    <xdr:pic>
      <xdr:nvPicPr>
        <xdr:cNvPr id="46" name="Picture 2">
          <a:extLst>
            <a:ext uri="{FF2B5EF4-FFF2-40B4-BE49-F238E27FC236}">
              <a16:creationId xmlns:a16="http://schemas.microsoft.com/office/drawing/2014/main" id="{A5EB2E45-01FB-4CED-B78D-3100794B087B}"/>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7804785" y="2592705"/>
          <a:ext cx="3634740" cy="198120"/>
        </a:xfrm>
        <a:prstGeom prst="rect">
          <a:avLst/>
        </a:prstGeom>
        <a:noFill/>
      </xdr:spPr>
    </xdr:pic>
    <xdr:clientData/>
  </xdr:twoCellAnchor>
  <xdr:twoCellAnchor>
    <xdr:from>
      <xdr:col>13</xdr:col>
      <xdr:colOff>23435</xdr:colOff>
      <xdr:row>8</xdr:row>
      <xdr:rowOff>160020</xdr:rowOff>
    </xdr:from>
    <xdr:to>
      <xdr:col>18</xdr:col>
      <xdr:colOff>31774</xdr:colOff>
      <xdr:row>11</xdr:row>
      <xdr:rowOff>160020</xdr:rowOff>
    </xdr:to>
    <xdr:pic>
      <xdr:nvPicPr>
        <xdr:cNvPr id="47" name="Picture 11">
          <a:extLst>
            <a:ext uri="{FF2B5EF4-FFF2-40B4-BE49-F238E27FC236}">
              <a16:creationId xmlns:a16="http://schemas.microsoft.com/office/drawing/2014/main" id="{A61EC00A-DEE9-4C00-B2F8-EC3A7F87D69F}"/>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7805360" y="1769745"/>
          <a:ext cx="3885014" cy="571500"/>
        </a:xfrm>
        <a:prstGeom prst="rect">
          <a:avLst/>
        </a:prstGeom>
        <a:noFill/>
      </xdr:spPr>
    </xdr:pic>
    <xdr:clientData/>
  </xdr:twoCellAnchor>
  <xdr:twoCellAnchor>
    <xdr:from>
      <xdr:col>13</xdr:col>
      <xdr:colOff>22860</xdr:colOff>
      <xdr:row>15</xdr:row>
      <xdr:rowOff>38100</xdr:rowOff>
    </xdr:from>
    <xdr:to>
      <xdr:col>17</xdr:col>
      <xdr:colOff>228600</xdr:colOff>
      <xdr:row>16</xdr:row>
      <xdr:rowOff>53340</xdr:rowOff>
    </xdr:to>
    <xdr:pic>
      <xdr:nvPicPr>
        <xdr:cNvPr id="48" name="Picture 10">
          <a:extLst>
            <a:ext uri="{FF2B5EF4-FFF2-40B4-BE49-F238E27FC236}">
              <a16:creationId xmlns:a16="http://schemas.microsoft.com/office/drawing/2014/main" id="{20C0EFFA-FABF-41A5-93BA-0C1BDA57CD54}"/>
            </a:ext>
          </a:extLst>
        </xdr:cNvPr>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7804785" y="2981325"/>
          <a:ext cx="2948940" cy="205740"/>
        </a:xfrm>
        <a:prstGeom prst="rect">
          <a:avLst/>
        </a:prstGeom>
        <a:noFill/>
      </xdr:spPr>
    </xdr:pic>
    <xdr:clientData/>
  </xdr:twoCellAnchor>
  <xdr:twoCellAnchor editAs="oneCell">
    <xdr:from>
      <xdr:col>13</xdr:col>
      <xdr:colOff>83820</xdr:colOff>
      <xdr:row>19</xdr:row>
      <xdr:rowOff>0</xdr:rowOff>
    </xdr:from>
    <xdr:to>
      <xdr:col>17</xdr:col>
      <xdr:colOff>967740</xdr:colOff>
      <xdr:row>31</xdr:row>
      <xdr:rowOff>60960</xdr:rowOff>
    </xdr:to>
    <xdr:pic>
      <xdr:nvPicPr>
        <xdr:cNvPr id="49" name="Picture 48">
          <a:extLst>
            <a:ext uri="{FF2B5EF4-FFF2-40B4-BE49-F238E27FC236}">
              <a16:creationId xmlns:a16="http://schemas.microsoft.com/office/drawing/2014/main" id="{41F513E6-B1A2-4F2B-9CB3-BAC0D03C8294}"/>
            </a:ext>
          </a:extLst>
        </xdr:cNvPr>
        <xdr:cNvPicPr/>
      </xdr:nvPicPr>
      <xdr:blipFill>
        <a:blip xmlns:r="http://schemas.openxmlformats.org/officeDocument/2006/relationships" r:embed="rId6" cstate="print"/>
        <a:srcRect l="25121" t="51020" r="42827" b="17460"/>
        <a:stretch>
          <a:fillRect/>
        </a:stretch>
      </xdr:blipFill>
      <xdr:spPr bwMode="auto">
        <a:xfrm>
          <a:off x="7865745" y="3695700"/>
          <a:ext cx="3627120" cy="23564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ropbox\!Digital%20Freezing\APPLICATION\mzML_Files\Matrices_Info%20from%20MPODAT\dct_air_individual_201201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velantbruksuniversitet-my.sharepoint.com/Documents%20and%20Settings/Administrator/Local%20Settings/Temporary%20Internet%20Files/Content.IE5/GLGXAR8X/Extrait_BD_pharmaceutiques-cemagre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velantbruksuniversitet-my.sharepoint.com/Jaro/AppData/Local/Microsoft/Windows/INetCache/IE/2HD61FTI/JDS3_DCT%20Non-target%20analysis_draft%20v1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velantbruksuniversitet-my.sharepoint.com/Projects/EDA_EMERGE/12112013/DCT%20WATER_EDP_draft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velantbruksuniversitet-my.sharepoint.com/Users/Peter/Documents/Documents/Praca/JDS_3/JDS3_DCT%20Non-target%20analysis_draft%20v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ropbox\!Digital%20Freezing\APPLICATION\mzML_Files\Matrices_Info%20from%20MPODAT\DCT%20BIOTA_individual%20data_v%20April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ropbox\!Digital%20Freezing\APPLICATION\mzML_Files\Matrices_Info%20from%20MPODAT\DCT%20SEDIMENT_individual%20data_v%20April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ropbox\!Digital%20Freezing\APPLICATION\mzML_Files\Matrices_Info%20from%20MPODAT\DCT%20SOIL_individual%20data_v%20April2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ropbox\!Digital%20Freezing_v2\APPLICATION\mzML_Files\Matrices_Info%20from%20EMPODAT\dct_air_individual_201201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ropbox\!Digital%20Freezing\APPLICATION\mzML_Files\Matrices_Info%20from%20MPODAT\DCT%20SEWAGE%20SLUDGE_individual%20data_v%20April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EMBLAS%20II%20CALL\Report\DCT_LC-MS\DCT_target_sea_water_draft3_UoA_2016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Analysis - indoor air"/>
      <sheetName val="Analysis - ambient air"/>
      <sheetName val="Analysis - workplace air"/>
      <sheetName val="Analysis - air emissions"/>
      <sheetName val="Analytical method"/>
      <sheetName val="Drop-down lists"/>
      <sheetName val="Emerging Substances 2010 Oct"/>
      <sheetName val="List of ES_Aug11_updated_Jan12"/>
    </sheetNames>
    <sheetDataSet>
      <sheetData sheetId="0"/>
      <sheetData sheetId="1"/>
      <sheetData sheetId="2"/>
      <sheetData sheetId="3"/>
      <sheetData sheetId="4"/>
      <sheetData sheetId="5"/>
      <sheetData sheetId="6"/>
      <sheetData sheetId="7">
        <row r="9">
          <cell r="AR9" t="str">
            <v>Urban</v>
          </cell>
          <cell r="AT9" t="str">
            <v>Individual dwelling</v>
          </cell>
          <cell r="AV9" t="str">
            <v>School</v>
          </cell>
          <cell r="AX9" t="str">
            <v>Private car</v>
          </cell>
          <cell r="AZ9" t="str">
            <v>Commercial center</v>
          </cell>
          <cell r="BB9" t="str">
            <v>Smokers</v>
          </cell>
          <cell r="BD9" t="str">
            <v>Smokers</v>
          </cell>
          <cell r="BF9" t="str">
            <v>Recently refurbished</v>
          </cell>
          <cell r="BH9" t="str">
            <v>Air conditioning</v>
          </cell>
          <cell r="BJ9" t="str">
            <v>No</v>
          </cell>
          <cell r="BM9" t="str">
            <v>Workplace / personal exposure</v>
          </cell>
          <cell r="BP9" t="str">
            <v>Yes</v>
          </cell>
          <cell r="BQ9">
            <v>1</v>
          </cell>
          <cell r="BS9" t="str">
            <v>HEPA</v>
          </cell>
        </row>
        <row r="10">
          <cell r="AR10" t="str">
            <v>Periurban</v>
          </cell>
          <cell r="AT10" t="str">
            <v>Flat</v>
          </cell>
          <cell r="AV10" t="str">
            <v>Kindergardens</v>
          </cell>
          <cell r="AX10" t="str">
            <v>Taxi</v>
          </cell>
          <cell r="AZ10" t="str">
            <v>Public office (post office…)</v>
          </cell>
          <cell r="BB10" t="str">
            <v>No smokers</v>
          </cell>
          <cell r="BD10" t="str">
            <v>No smokers</v>
          </cell>
          <cell r="BF10" t="str">
            <v>Use of chemicals</v>
          </cell>
          <cell r="BH10" t="str">
            <v>Mechanical ventilation</v>
          </cell>
          <cell r="BJ10" t="str">
            <v>Yes</v>
          </cell>
          <cell r="BM10" t="str">
            <v>Workplace / ambient</v>
          </cell>
          <cell r="BP10" t="str">
            <v>No</v>
          </cell>
          <cell r="BQ10">
            <v>2</v>
          </cell>
          <cell r="BS10" t="str">
            <v>Electrostatic system</v>
          </cell>
        </row>
        <row r="11">
          <cell r="AR11" t="str">
            <v>Rural / agricultural area</v>
          </cell>
          <cell r="AT11" t="str">
            <v>Mobile-home / prefabricated house</v>
          </cell>
          <cell r="AV11" t="str">
            <v>Highschool</v>
          </cell>
          <cell r="AX11" t="str">
            <v>Bus</v>
          </cell>
          <cell r="AZ11" t="str">
            <v>Store</v>
          </cell>
          <cell r="BB11" t="str">
            <v>Recently refurbished</v>
          </cell>
          <cell r="BD11" t="str">
            <v>Recently refurbished</v>
          </cell>
          <cell r="BF11" t="str">
            <v>Air conditioning</v>
          </cell>
          <cell r="BH11" t="str">
            <v>Other (please specify)</v>
          </cell>
          <cell r="BS11" t="str">
            <v>Wet abatement</v>
          </cell>
        </row>
        <row r="12">
          <cell r="AR12" t="str">
            <v>Industrial area - in activity</v>
          </cell>
          <cell r="AV12" t="str">
            <v>University</v>
          </cell>
          <cell r="AX12" t="str">
            <v>Train</v>
          </cell>
          <cell r="AZ12" t="str">
            <v xml:space="preserve"> Restaurant /pub / coffee shop</v>
          </cell>
          <cell r="BB12" t="str">
            <v>Air conditioning</v>
          </cell>
          <cell r="BD12" t="str">
            <v>Air conditioning</v>
          </cell>
          <cell r="BF12" t="str">
            <v>Mechanical ventilation</v>
          </cell>
          <cell r="BS12" t="str">
            <v>Other (please specify)</v>
          </cell>
        </row>
        <row r="13">
          <cell r="AR13" t="str">
            <v>Industrial area - former industrial area</v>
          </cell>
          <cell r="AV13" t="str">
            <v>Prefabricated building</v>
          </cell>
          <cell r="AX13" t="str">
            <v>Underground</v>
          </cell>
          <cell r="AZ13" t="str">
            <v>Cinema</v>
          </cell>
          <cell r="BB13" t="str">
            <v>Mechanical ventilation</v>
          </cell>
          <cell r="BD13" t="str">
            <v>Mechanical ventilation</v>
          </cell>
          <cell r="BF13" t="str">
            <v>Other (please specify)</v>
          </cell>
        </row>
        <row r="14">
          <cell r="AR14" t="str">
            <v>Background</v>
          </cell>
          <cell r="AX14" t="str">
            <v>Aircraft</v>
          </cell>
          <cell r="AZ14" t="str">
            <v>Museum</v>
          </cell>
          <cell r="BB14" t="str">
            <v>Electric heating</v>
          </cell>
          <cell r="BD14" t="str">
            <v>Other (please specify)</v>
          </cell>
        </row>
        <row r="15">
          <cell r="AZ15" t="str">
            <v>Swimming-pool</v>
          </cell>
          <cell r="BB15" t="str">
            <v>Gas device</v>
          </cell>
        </row>
        <row r="16">
          <cell r="AZ16" t="str">
            <v>Ice arena</v>
          </cell>
          <cell r="BB16" t="str">
            <v>Open fireplace</v>
          </cell>
        </row>
        <row r="17">
          <cell r="AZ17" t="str">
            <v xml:space="preserve">Gymnasium </v>
          </cell>
          <cell r="BB17" t="str">
            <v>Wood stove</v>
          </cell>
        </row>
        <row r="18">
          <cell r="AZ18" t="str">
            <v>Enclosed car park</v>
          </cell>
          <cell r="BB18" t="str">
            <v>Kerosene stove</v>
          </cell>
        </row>
        <row r="19">
          <cell r="AZ19" t="str">
            <v>Religious place</v>
          </cell>
          <cell r="BB19" t="str">
            <v>Other (please specify)</v>
          </cell>
        </row>
        <row r="20">
          <cell r="AZ20" t="str">
            <v>Hospital</v>
          </cell>
        </row>
      </sheetData>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general"/>
      <sheetName val="Lists STEP"/>
      <sheetName val="data base"/>
    </sheetNames>
    <sheetDataSet>
      <sheetData sheetId="0"/>
      <sheetData sheetId="1">
        <row r="5">
          <cell r="S5" t="str">
            <v>1. Simple screening</v>
          </cell>
          <cell r="U5" t="str">
            <v>Neant</v>
          </cell>
        </row>
        <row r="6">
          <cell r="S6" t="str">
            <v>2. Pretreatment + primary sedimentation tank</v>
          </cell>
          <cell r="U6" t="str">
            <v>A.1. Sand filter</v>
          </cell>
        </row>
        <row r="7">
          <cell r="S7" t="str">
            <v>3. Pretreatment + physical and chemical primary sedimentation tank</v>
          </cell>
          <cell r="U7" t="str">
            <v>A.2. Sand filter+ chlorination</v>
          </cell>
        </row>
        <row r="8">
          <cell r="S8" t="str">
            <v>4. Pretreatment + activated sludge including SBR (C+N±P)</v>
          </cell>
          <cell r="U8" t="str">
            <v>B. Tertiary membrane</v>
          </cell>
        </row>
        <row r="9">
          <cell r="S9" t="str">
            <v>4'. Pretreatment + activated sludge including SBR (C)</v>
          </cell>
          <cell r="U9" t="str">
            <v>B.1. Reverse osmosis</v>
          </cell>
        </row>
        <row r="10">
          <cell r="S10" t="str">
            <v>5. Pretreatment + primary sedimentation tank + activated sludge including SBR (C)</v>
          </cell>
          <cell r="U10" t="str">
            <v>B.2. Ion exchange</v>
          </cell>
        </row>
        <row r="11">
          <cell r="S11" t="str">
            <v>5'. Pretreatment + primary sedimentation tank+ activated sludge including SBR (C?)</v>
          </cell>
          <cell r="U11" t="str">
            <v>C.1. Chlorination</v>
          </cell>
        </row>
        <row r="12">
          <cell r="S12" t="str">
            <v>6. Pretreatment + primary sedimentation tank+ activated sludge including SBR (C + N ± P)</v>
          </cell>
          <cell r="U12" t="str">
            <v>C.2. UV</v>
          </cell>
        </row>
        <row r="13">
          <cell r="S13" t="str">
            <v>6'. Pretreatment + primary sedimentation tank+ activated sludge including SBR (C ± N + P)</v>
          </cell>
          <cell r="U13" t="str">
            <v>C.2'.UV/H2O2</v>
          </cell>
        </row>
        <row r="14">
          <cell r="S14" t="str">
            <v>7. Pretreatment + primary sedimentation tank + fixed biomass reactor (trickling filter, biodisc)</v>
          </cell>
          <cell r="U14" t="str">
            <v>C.3. Ozonation</v>
          </cell>
        </row>
        <row r="15">
          <cell r="S15" t="str">
            <v>8. Pretreatment + primary sedimentation tank (± reagents) + immerged biofilter</v>
          </cell>
          <cell r="U15" t="str">
            <v>D. Activated carbon</v>
          </cell>
        </row>
        <row r="16">
          <cell r="S16" t="str">
            <v>9. Pretreatment + membrane (C + N)</v>
          </cell>
          <cell r="U16" t="str">
            <v>E.1. Tertiary clarifier</v>
          </cell>
        </row>
        <row r="17">
          <cell r="S17" t="str">
            <v>10. Pretreatment + waste stabilization ponds</v>
          </cell>
          <cell r="U17" t="str">
            <v>Other</v>
          </cell>
        </row>
        <row r="18">
          <cell r="S18" t="str">
            <v>11. Pretreatment + rhizopur</v>
          </cell>
          <cell r="U18" t="str">
            <v>F. Tertiary membrane + reverse osmosis+ chorination</v>
          </cell>
        </row>
        <row r="19">
          <cell r="S19" t="str">
            <v>12. Pretreatment + constructed wetlands</v>
          </cell>
          <cell r="U19" t="str">
            <v>EP.1. Coagulation/flocculation/sedimentation</v>
          </cell>
        </row>
        <row r="20">
          <cell r="S20" t="str">
            <v>Neant</v>
          </cell>
          <cell r="U20" t="str">
            <v>EP.2. Coagulation/flocculation/sedimentation + disinfection ( CL2, ozone)</v>
          </cell>
        </row>
        <row r="21">
          <cell r="S21" t="str">
            <v>Batch experience</v>
          </cell>
        </row>
        <row r="22">
          <cell r="S22" t="str">
            <v>Other</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rganisation  details"/>
      <sheetName val="Analysis"/>
      <sheetName val="Analytical methods"/>
      <sheetName val="Listed_data"/>
    </sheetNames>
    <sheetDataSet>
      <sheetData sheetId="0" refreshError="1"/>
      <sheetData sheetId="1" refreshError="1"/>
      <sheetData sheetId="2" refreshError="1"/>
      <sheetData sheetId="3" refreshError="1"/>
      <sheetData sheetId="4" refreshError="1">
        <row r="2">
          <cell r="G2" t="str">
            <v>C10-13 Chloroalkanes</v>
          </cell>
          <cell r="H2" t="str">
            <v>N/A</v>
          </cell>
          <cell r="I2" t="str">
            <v>N/A</v>
          </cell>
          <cell r="J2" t="str">
            <v>N/A</v>
          </cell>
        </row>
        <row r="3">
          <cell r="G3" t="str">
            <v>Aclonifen</v>
          </cell>
          <cell r="H3" t="str">
            <v>N/A</v>
          </cell>
          <cell r="I3" t="str">
            <v>N/A</v>
          </cell>
          <cell r="J3" t="str">
            <v>N/A</v>
          </cell>
        </row>
        <row r="4">
          <cell r="G4" t="str">
            <v>AMPA</v>
          </cell>
          <cell r="H4" t="str">
            <v>N/A</v>
          </cell>
          <cell r="I4" t="str">
            <v>N/A</v>
          </cell>
          <cell r="J4" t="str">
            <v>N/A</v>
          </cell>
        </row>
        <row r="5">
          <cell r="G5" t="str">
            <v>Bifenox</v>
          </cell>
          <cell r="H5" t="str">
            <v>N/A</v>
          </cell>
          <cell r="I5" t="str">
            <v>N/A</v>
          </cell>
          <cell r="J5" t="str">
            <v>N/A</v>
          </cell>
        </row>
        <row r="6">
          <cell r="G6" t="str">
            <v>Dichlorvos</v>
          </cell>
          <cell r="H6" t="str">
            <v>N/A</v>
          </cell>
          <cell r="I6" t="str">
            <v>N/A</v>
          </cell>
          <cell r="J6" t="str">
            <v>N/A</v>
          </cell>
        </row>
        <row r="7">
          <cell r="G7" t="str">
            <v>Diclofenac</v>
          </cell>
          <cell r="H7" t="str">
            <v>62.30</v>
          </cell>
          <cell r="I7" t="str">
            <v>µg/l</v>
          </cell>
          <cell r="J7" t="str">
            <v>N/A</v>
          </cell>
        </row>
        <row r="8">
          <cell r="G8" t="str">
            <v>Glyphosate</v>
          </cell>
          <cell r="H8" t="str">
            <v>N/A</v>
          </cell>
          <cell r="I8" t="str">
            <v>N/A</v>
          </cell>
          <cell r="J8" t="str">
            <v>N/A</v>
          </cell>
        </row>
        <row r="9">
          <cell r="G9" t="str">
            <v>PFOS</v>
          </cell>
          <cell r="H9" t="str">
            <v>N/A</v>
          </cell>
          <cell r="I9" t="str">
            <v>N/A</v>
          </cell>
          <cell r="J9" t="str">
            <v>N/A</v>
          </cell>
        </row>
        <row r="10">
          <cell r="G10" t="str">
            <v>Quinoxyfen</v>
          </cell>
          <cell r="H10" t="str">
            <v>N/A</v>
          </cell>
          <cell r="I10" t="str">
            <v>N/A</v>
          </cell>
          <cell r="J10" t="str">
            <v>N/A</v>
          </cell>
        </row>
        <row r="11">
          <cell r="G11" t="str">
            <v>Tributyltin compounds</v>
          </cell>
          <cell r="H11" t="str">
            <v>61.12</v>
          </cell>
          <cell r="I11" t="str">
            <v>µg/l</v>
          </cell>
          <cell r="J11" t="str">
            <v>N/A</v>
          </cell>
        </row>
        <row r="12">
          <cell r="G12" t="str">
            <v>Triclosan</v>
          </cell>
          <cell r="H12" t="str">
            <v>64.80</v>
          </cell>
          <cell r="I12" t="str">
            <v>µg/l</v>
          </cell>
          <cell r="J1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_source"/>
      <sheetName val="Analytical method"/>
      <sheetName val="Analysis - surface water"/>
      <sheetName val="Drop-down lists"/>
      <sheetName val="Emerging Substances 2010 Oct"/>
    </sheetNames>
    <sheetDataSet>
      <sheetData sheetId="0" refreshError="1"/>
      <sheetData sheetId="1" refreshError="1"/>
      <sheetData sheetId="2" refreshError="1"/>
      <sheetData sheetId="3" refreshError="1"/>
      <sheetData sheetId="4" refreshError="1">
        <row r="3">
          <cell r="CG3" t="str">
            <v>UFZ+RWTH</v>
          </cell>
        </row>
        <row r="4">
          <cell r="CG4" t="str">
            <v>EI</v>
          </cell>
          <cell r="CH4" t="str">
            <v>Large volume extraction (LVE)</v>
          </cell>
          <cell r="CI4" t="str">
            <v>GC-MS</v>
          </cell>
          <cell r="CJ4" t="str">
            <v>ESI (PI)</v>
          </cell>
          <cell r="CK4" t="str">
            <v>N2</v>
          </cell>
          <cell r="CL4" t="str">
            <v>split</v>
          </cell>
        </row>
        <row r="5">
          <cell r="CG5" t="str">
            <v>IRB+NIVA</v>
          </cell>
          <cell r="CH5" t="str">
            <v>Other</v>
          </cell>
          <cell r="CI5" t="str">
            <v>GC-MS/MS</v>
          </cell>
          <cell r="CJ5" t="str">
            <v>ESI (NI)</v>
          </cell>
          <cell r="CK5" t="str">
            <v>H2</v>
          </cell>
          <cell r="CL5" t="str">
            <v>pulsed split</v>
          </cell>
        </row>
        <row r="6">
          <cell r="CG6" t="str">
            <v>IVM+KWR</v>
          </cell>
          <cell r="CI6" t="str">
            <v>GC-HRMS</v>
          </cell>
          <cell r="CJ6" t="str">
            <v>APCI (PI)</v>
          </cell>
          <cell r="CK6" t="str">
            <v>He</v>
          </cell>
          <cell r="CL6" t="str">
            <v>splitless</v>
          </cell>
        </row>
        <row r="7">
          <cell r="CG7" t="str">
            <v>EAWAG+INERIS</v>
          </cell>
          <cell r="CI7" t="str">
            <v>LC-MS</v>
          </cell>
          <cell r="CJ7" t="str">
            <v>APCI (NI)</v>
          </cell>
          <cell r="CK7" t="str">
            <v>Ar</v>
          </cell>
          <cell r="CL7" t="str">
            <v>pulsed splitless</v>
          </cell>
        </row>
        <row r="8">
          <cell r="A8" t="str">
            <v>Surface water - River water</v>
          </cell>
          <cell r="D8" t="str">
            <v>17-alpha-ethinylestradiol</v>
          </cell>
          <cell r="T8" t="str">
            <v>Afghanistan</v>
          </cell>
          <cell r="W8" t="str">
            <v>East</v>
          </cell>
          <cell r="X8">
            <v>1</v>
          </cell>
          <cell r="Y8" t="str">
            <v>North</v>
          </cell>
          <cell r="Z8">
            <v>1</v>
          </cell>
          <cell r="AA8">
            <v>0</v>
          </cell>
          <cell r="AC8" t="str">
            <v>Precise (range 1-10 m)</v>
          </cell>
          <cell r="AD8">
            <v>1</v>
          </cell>
          <cell r="AF8" t="str">
            <v>Individual results</v>
          </cell>
          <cell r="AI8" t="str">
            <v>Individual Value</v>
          </cell>
          <cell r="AR8" t="str">
            <v>Dissolved fraction</v>
          </cell>
          <cell r="BW8" t="str">
            <v>V1</v>
          </cell>
          <cell r="CI8" t="str">
            <v>LC-MS/MS</v>
          </cell>
          <cell r="CJ8" t="str">
            <v>Other</v>
          </cell>
          <cell r="CL8" t="str">
            <v>LVI</v>
          </cell>
        </row>
        <row r="9">
          <cell r="A9" t="str">
            <v>Surface water - Lake water</v>
          </cell>
          <cell r="D9" t="str">
            <v>17-beta-estradiol</v>
          </cell>
          <cell r="T9" t="str">
            <v>Aland Islands</v>
          </cell>
          <cell r="W9" t="str">
            <v>West</v>
          </cell>
          <cell r="X9">
            <v>2</v>
          </cell>
          <cell r="Y9" t="str">
            <v>South</v>
          </cell>
          <cell r="Z9">
            <v>2</v>
          </cell>
          <cell r="AA9">
            <v>1</v>
          </cell>
          <cell r="AC9" t="str">
            <v>Average (range 10-100 m)</v>
          </cell>
          <cell r="AD9">
            <v>2</v>
          </cell>
          <cell r="AF9" t="str">
            <v>Aggregate data</v>
          </cell>
          <cell r="AI9" t="str">
            <v>Less than LoD</v>
          </cell>
          <cell r="AR9" t="str">
            <v>Whole water with no separation of liquid and SPM phases</v>
          </cell>
          <cell r="BW9" t="str">
            <v>V2</v>
          </cell>
          <cell r="CI9" t="str">
            <v>LC-HRMS</v>
          </cell>
        </row>
        <row r="10">
          <cell r="A10" t="str">
            <v>Surface water - Transitional water</v>
          </cell>
          <cell r="D10" t="str">
            <v>2,4-D</v>
          </cell>
          <cell r="T10" t="str">
            <v>Albania</v>
          </cell>
          <cell r="AA10">
            <v>2</v>
          </cell>
          <cell r="AC10" t="str">
            <v>Low (range 100-1000 m)</v>
          </cell>
          <cell r="AD10">
            <v>3</v>
          </cell>
          <cell r="AI10" t="str">
            <v>Less than LoQ</v>
          </cell>
          <cell r="BW10" t="str">
            <v>V3</v>
          </cell>
          <cell r="CI10" t="str">
            <v>Other</v>
          </cell>
        </row>
        <row r="11">
          <cell r="A11" t="str">
            <v>Surface water - Coastal water</v>
          </cell>
          <cell r="D11" t="str">
            <v>2,4-dichlorophenol</v>
          </cell>
          <cell r="T11" t="str">
            <v>Algeria</v>
          </cell>
          <cell r="AA11">
            <v>3</v>
          </cell>
          <cell r="AC11" t="str">
            <v>Very low (&gt;1000)</v>
          </cell>
          <cell r="AD11">
            <v>4</v>
          </cell>
          <cell r="BW11" t="str">
            <v>No</v>
          </cell>
        </row>
        <row r="12">
          <cell r="A12" t="str">
            <v>Surface water - Territorial (marine) water</v>
          </cell>
          <cell r="D12" t="str">
            <v>2,4-dinitrophenol</v>
          </cell>
          <cell r="T12" t="str">
            <v>American Samoa</v>
          </cell>
          <cell r="AA12">
            <v>4</v>
          </cell>
          <cell r="BW12" t="str">
            <v>Not known</v>
          </cell>
        </row>
        <row r="13">
          <cell r="A13" t="str">
            <v>Surface water - Reservoirs</v>
          </cell>
          <cell r="D13" t="str">
            <v>2,6-dichlorobenzamide</v>
          </cell>
          <cell r="T13" t="str">
            <v>Andorra</v>
          </cell>
          <cell r="AA13">
            <v>5</v>
          </cell>
          <cell r="CJ13" t="str">
            <v>EI (PI)</v>
          </cell>
        </row>
        <row r="14">
          <cell r="A14" t="str">
            <v>Surface water - Other</v>
          </cell>
          <cell r="D14" t="str">
            <v>4-nitrophenol</v>
          </cell>
          <cell r="T14" t="str">
            <v>Angola</v>
          </cell>
          <cell r="AA14">
            <v>6</v>
          </cell>
          <cell r="CJ14" t="str">
            <v>EI (NI)</v>
          </cell>
        </row>
        <row r="15">
          <cell r="A15" t="str">
            <v>Ground water</v>
          </cell>
          <cell r="D15" t="str">
            <v>5-methyl-1H-benzotriazole</v>
          </cell>
          <cell r="T15" t="str">
            <v>Anguilla</v>
          </cell>
          <cell r="AA15">
            <v>7</v>
          </cell>
          <cell r="CJ15" t="str">
            <v>CI (PI)</v>
          </cell>
        </row>
        <row r="16">
          <cell r="A16" t="str">
            <v>Waste water - Industrial</v>
          </cell>
          <cell r="D16" t="str">
            <v>acesulfame</v>
          </cell>
          <cell r="T16" t="str">
            <v>Antarctica</v>
          </cell>
          <cell r="AA16">
            <v>8</v>
          </cell>
          <cell r="CJ16" t="str">
            <v>CI (NI)</v>
          </cell>
        </row>
        <row r="17">
          <cell r="A17" t="str">
            <v>Waste water - Municipal</v>
          </cell>
          <cell r="D17" t="str">
            <v>acetyl-sulfamethoxazole</v>
          </cell>
          <cell r="T17" t="str">
            <v>Antigua and Barbuda</v>
          </cell>
          <cell r="AA17">
            <v>9</v>
          </cell>
          <cell r="CJ17" t="str">
            <v>Other</v>
          </cell>
        </row>
        <row r="18">
          <cell r="A18" t="str">
            <v>Waste water - Other</v>
          </cell>
          <cell r="D18" t="str">
            <v>aclonifen</v>
          </cell>
          <cell r="T18" t="str">
            <v>Argentina</v>
          </cell>
          <cell r="AA18">
            <v>10</v>
          </cell>
        </row>
        <row r="19">
          <cell r="D19" t="str">
            <v>alachlor</v>
          </cell>
          <cell r="T19" t="str">
            <v>Armenia</v>
          </cell>
          <cell r="AA19">
            <v>11</v>
          </cell>
        </row>
        <row r="20">
          <cell r="D20" t="str">
            <v>anthracene</v>
          </cell>
          <cell r="T20" t="str">
            <v>Aruba</v>
          </cell>
          <cell r="AA20">
            <v>12</v>
          </cell>
        </row>
        <row r="21">
          <cell r="D21" t="str">
            <v>atrazine</v>
          </cell>
          <cell r="T21" t="str">
            <v>Australia</v>
          </cell>
          <cell r="AA21">
            <v>13</v>
          </cell>
        </row>
        <row r="22">
          <cell r="D22" t="str">
            <v>azithromycin</v>
          </cell>
          <cell r="T22" t="str">
            <v>Austria</v>
          </cell>
          <cell r="AA22">
            <v>14</v>
          </cell>
        </row>
        <row r="23">
          <cell r="D23" t="str">
            <v>azoxystrobin</v>
          </cell>
          <cell r="T23" t="str">
            <v>Azerbaijan</v>
          </cell>
          <cell r="AA23">
            <v>15</v>
          </cell>
        </row>
        <row r="24">
          <cell r="D24" t="str">
            <v>bentazone</v>
          </cell>
          <cell r="T24" t="str">
            <v>Bahamas</v>
          </cell>
          <cell r="AA24">
            <v>16</v>
          </cell>
        </row>
        <row r="25">
          <cell r="D25" t="str">
            <v>benzo(a)pyrene</v>
          </cell>
          <cell r="T25" t="str">
            <v>Bahrain</v>
          </cell>
          <cell r="AA25">
            <v>17</v>
          </cell>
        </row>
        <row r="26">
          <cell r="D26" t="str">
            <v>benzo(b)fluoranthene</v>
          </cell>
          <cell r="T26" t="str">
            <v>Bangladesh</v>
          </cell>
          <cell r="AA26">
            <v>18</v>
          </cell>
        </row>
        <row r="27">
          <cell r="D27" t="str">
            <v>benzo(g,h,i)perylene</v>
          </cell>
          <cell r="T27" t="str">
            <v>Barbados</v>
          </cell>
          <cell r="AA27">
            <v>19</v>
          </cell>
        </row>
        <row r="28">
          <cell r="D28" t="str">
            <v>benzo(k)fluoranthene</v>
          </cell>
          <cell r="T28" t="str">
            <v>Belarus</v>
          </cell>
          <cell r="AA28">
            <v>20</v>
          </cell>
        </row>
        <row r="29">
          <cell r="D29" t="str">
            <v>benzophenone-4</v>
          </cell>
          <cell r="T29" t="str">
            <v>Belgium</v>
          </cell>
          <cell r="AA29">
            <v>21</v>
          </cell>
        </row>
        <row r="30">
          <cell r="D30" t="str">
            <v>benzotriazole</v>
          </cell>
          <cell r="T30" t="str">
            <v>Belize</v>
          </cell>
          <cell r="AA30">
            <v>22</v>
          </cell>
        </row>
        <row r="31">
          <cell r="D31" t="str">
            <v>benzyldimethyldodecylammonium</v>
          </cell>
          <cell r="T31" t="str">
            <v>Benin</v>
          </cell>
          <cell r="AA31">
            <v>23</v>
          </cell>
        </row>
        <row r="32">
          <cell r="D32" t="str">
            <v>bezafibrate</v>
          </cell>
          <cell r="T32" t="str">
            <v>Bermuda</v>
          </cell>
          <cell r="AA32">
            <v>24</v>
          </cell>
        </row>
        <row r="33">
          <cell r="D33" t="str">
            <v>bifenox</v>
          </cell>
          <cell r="T33" t="str">
            <v>Bhutan</v>
          </cell>
          <cell r="AA33">
            <v>25</v>
          </cell>
        </row>
        <row r="34">
          <cell r="D34" t="str">
            <v>bisphenol A</v>
          </cell>
          <cell r="T34" t="str">
            <v>Bolivia</v>
          </cell>
          <cell r="AA34">
            <v>26</v>
          </cell>
        </row>
        <row r="35">
          <cell r="D35" t="str">
            <v>caffeine</v>
          </cell>
          <cell r="T35" t="str">
            <v>Bosnia and Herzegovina</v>
          </cell>
          <cell r="AA35">
            <v>27</v>
          </cell>
        </row>
        <row r="36">
          <cell r="D36" t="str">
            <v>carbamazepine</v>
          </cell>
          <cell r="T36" t="str">
            <v>Botswana</v>
          </cell>
          <cell r="AA36">
            <v>28</v>
          </cell>
        </row>
        <row r="37">
          <cell r="D37" t="str">
            <v>carbendazim</v>
          </cell>
          <cell r="T37" t="str">
            <v>Bouvet Island</v>
          </cell>
          <cell r="AA37">
            <v>29</v>
          </cell>
        </row>
        <row r="38">
          <cell r="D38" t="str">
            <v>chlorfenvinphos</v>
          </cell>
          <cell r="T38" t="str">
            <v>Brazil</v>
          </cell>
          <cell r="AA38">
            <v>30</v>
          </cell>
        </row>
        <row r="39">
          <cell r="D39" t="str">
            <v>chlorotoluron</v>
          </cell>
          <cell r="T39" t="str">
            <v>British Indian Ocean Territory</v>
          </cell>
          <cell r="AA39">
            <v>31</v>
          </cell>
        </row>
        <row r="40">
          <cell r="D40" t="str">
            <v>chlorpyrifos</v>
          </cell>
          <cell r="T40" t="str">
            <v>Brunei Darussalam</v>
          </cell>
          <cell r="AA40">
            <v>32</v>
          </cell>
        </row>
        <row r="41">
          <cell r="D41" t="str">
            <v>ciprofloxacin</v>
          </cell>
          <cell r="T41" t="str">
            <v>Bulgaria</v>
          </cell>
          <cell r="AA41">
            <v>33</v>
          </cell>
        </row>
        <row r="42">
          <cell r="D42" t="str">
            <v>clarithromyin</v>
          </cell>
          <cell r="T42" t="str">
            <v>Burkina Faso</v>
          </cell>
          <cell r="AA42">
            <v>34</v>
          </cell>
        </row>
        <row r="43">
          <cell r="D43" t="str">
            <v>cortisol (hydrocortisone)</v>
          </cell>
          <cell r="T43" t="str">
            <v>Burundi</v>
          </cell>
          <cell r="AA43">
            <v>35</v>
          </cell>
        </row>
        <row r="44">
          <cell r="D44" t="str">
            <v>cypermethrin</v>
          </cell>
          <cell r="T44" t="str">
            <v>Cambodia</v>
          </cell>
          <cell r="AA44">
            <v>36</v>
          </cell>
        </row>
        <row r="45">
          <cell r="D45" t="str">
            <v>DEET</v>
          </cell>
          <cell r="T45" t="str">
            <v>Cameroon</v>
          </cell>
          <cell r="AA45">
            <v>37</v>
          </cell>
        </row>
        <row r="46">
          <cell r="D46" t="str">
            <v>desethylatrazine</v>
          </cell>
          <cell r="T46" t="str">
            <v>Canada</v>
          </cell>
          <cell r="AA46">
            <v>38</v>
          </cell>
        </row>
        <row r="47">
          <cell r="D47" t="str">
            <v>desethylterbuthylazine</v>
          </cell>
          <cell r="T47" t="str">
            <v>Cape Verde</v>
          </cell>
          <cell r="AA47">
            <v>39</v>
          </cell>
        </row>
        <row r="48">
          <cell r="D48" t="str">
            <v>dexamethasone</v>
          </cell>
          <cell r="T48" t="str">
            <v>Cayman Islands</v>
          </cell>
          <cell r="AA48">
            <v>40</v>
          </cell>
        </row>
        <row r="49">
          <cell r="D49" t="str">
            <v>diazinon</v>
          </cell>
          <cell r="T49" t="str">
            <v>Central African Republic</v>
          </cell>
          <cell r="AA49">
            <v>41</v>
          </cell>
        </row>
        <row r="50">
          <cell r="D50" t="str">
            <v>dichlorvos</v>
          </cell>
          <cell r="T50" t="str">
            <v>Chad</v>
          </cell>
          <cell r="AA50">
            <v>42</v>
          </cell>
        </row>
        <row r="51">
          <cell r="D51" t="str">
            <v>diclofenac</v>
          </cell>
          <cell r="T51" t="str">
            <v>Chile</v>
          </cell>
          <cell r="AA51">
            <v>43</v>
          </cell>
        </row>
        <row r="52">
          <cell r="D52" t="str">
            <v>dicofol</v>
          </cell>
          <cell r="T52" t="str">
            <v>China</v>
          </cell>
          <cell r="AA52">
            <v>44</v>
          </cell>
        </row>
        <row r="53">
          <cell r="D53" t="str">
            <v>didecyldimethylammonium</v>
          </cell>
          <cell r="T53" t="str">
            <v>Christmas Island</v>
          </cell>
          <cell r="AA53">
            <v>45</v>
          </cell>
        </row>
        <row r="54">
          <cell r="D54" t="str">
            <v>diglyme</v>
          </cell>
          <cell r="T54" t="str">
            <v>Cocos (Keeling) Islands</v>
          </cell>
          <cell r="AA54">
            <v>46</v>
          </cell>
        </row>
        <row r="55">
          <cell r="D55" t="str">
            <v>dihydrotestosterone (Androstan-17beta-ol-3-one)</v>
          </cell>
          <cell r="T55" t="str">
            <v>Colombia</v>
          </cell>
          <cell r="AA55">
            <v>47</v>
          </cell>
        </row>
        <row r="56">
          <cell r="D56" t="str">
            <v xml:space="preserve">dimethenamid-p </v>
          </cell>
          <cell r="T56" t="str">
            <v>Comoros</v>
          </cell>
          <cell r="AA56">
            <v>48</v>
          </cell>
        </row>
        <row r="57">
          <cell r="D57" t="str">
            <v>dimethyl-Benzotriazol</v>
          </cell>
          <cell r="T57" t="str">
            <v>Congo</v>
          </cell>
          <cell r="AA57">
            <v>49</v>
          </cell>
        </row>
        <row r="58">
          <cell r="D58" t="str">
            <v>diuron</v>
          </cell>
          <cell r="T58" t="str">
            <v>Congo, The Democratic Republic Of The</v>
          </cell>
          <cell r="AA58">
            <v>50</v>
          </cell>
        </row>
        <row r="59">
          <cell r="D59" t="str">
            <v>dodecylbenzene sulfonic acid</v>
          </cell>
          <cell r="T59" t="str">
            <v>Cook Islands</v>
          </cell>
          <cell r="AA59">
            <v>51</v>
          </cell>
        </row>
        <row r="60">
          <cell r="D60" t="str">
            <v>dodecylsulfonic acid</v>
          </cell>
          <cell r="T60" t="str">
            <v>Costa Rica</v>
          </cell>
          <cell r="AA60">
            <v>52</v>
          </cell>
        </row>
        <row r="61">
          <cell r="D61" t="str">
            <v>endosulfan</v>
          </cell>
          <cell r="T61" t="str">
            <v>Côte D'ivoire</v>
          </cell>
          <cell r="AA61">
            <v>53</v>
          </cell>
        </row>
        <row r="62">
          <cell r="D62" t="str">
            <v>erythromycin – H2O</v>
          </cell>
          <cell r="T62" t="str">
            <v>Croatia</v>
          </cell>
          <cell r="AA62">
            <v>54</v>
          </cell>
        </row>
        <row r="63">
          <cell r="D63" t="str">
            <v>estrone</v>
          </cell>
          <cell r="T63" t="str">
            <v>Cuba</v>
          </cell>
          <cell r="AA63">
            <v>55</v>
          </cell>
        </row>
        <row r="64">
          <cell r="D64" t="str">
            <v>fluoranthene</v>
          </cell>
          <cell r="T64" t="str">
            <v>Cyprus</v>
          </cell>
          <cell r="AA64">
            <v>56</v>
          </cell>
        </row>
        <row r="65">
          <cell r="D65" t="str">
            <v>heptachlor (and heptachlor epoxide)</v>
          </cell>
          <cell r="T65" t="str">
            <v>Czech Republic</v>
          </cell>
          <cell r="AA65">
            <v>57</v>
          </cell>
        </row>
        <row r="66">
          <cell r="D66" t="str">
            <v>hexabromocyclododecanes (HBCDD)</v>
          </cell>
          <cell r="T66" t="str">
            <v>Denmark</v>
          </cell>
          <cell r="AA66">
            <v>58</v>
          </cell>
        </row>
        <row r="67">
          <cell r="D67" t="str">
            <v>hexachlorobenzene</v>
          </cell>
          <cell r="T67" t="str">
            <v>Djibouti</v>
          </cell>
          <cell r="AA67">
            <v>59</v>
          </cell>
        </row>
        <row r="68">
          <cell r="D68" t="str">
            <v>hexachlorobutadiene</v>
          </cell>
          <cell r="T68" t="str">
            <v>Dominica</v>
          </cell>
          <cell r="AA68">
            <v>60</v>
          </cell>
        </row>
        <row r="69">
          <cell r="D69" t="str">
            <v>hexachlorocyclohexane</v>
          </cell>
          <cell r="T69" t="str">
            <v>Dominican Republic</v>
          </cell>
          <cell r="AA69">
            <v>61</v>
          </cell>
        </row>
        <row r="70">
          <cell r="D70" t="str">
            <v>hexamethoxymethylmelamine</v>
          </cell>
          <cell r="T70" t="str">
            <v>Ecuador</v>
          </cell>
          <cell r="AA70">
            <v>62</v>
          </cell>
        </row>
        <row r="71">
          <cell r="D71" t="str">
            <v>ibuprofen</v>
          </cell>
          <cell r="T71" t="str">
            <v>Egypt</v>
          </cell>
          <cell r="AA71">
            <v>63</v>
          </cell>
        </row>
        <row r="72">
          <cell r="D72" t="str">
            <v>Indeno(1,2,3-cd)pyrene</v>
          </cell>
          <cell r="T72" t="str">
            <v>El Salvador</v>
          </cell>
          <cell r="AA72">
            <v>64</v>
          </cell>
        </row>
        <row r="73">
          <cell r="D73" t="str">
            <v>irgarol (cybutryn)</v>
          </cell>
          <cell r="T73" t="str">
            <v>Equatorial Guinea</v>
          </cell>
          <cell r="AA73">
            <v>65</v>
          </cell>
        </row>
        <row r="74">
          <cell r="D74" t="str">
            <v xml:space="preserve">isoproturon </v>
          </cell>
          <cell r="T74" t="str">
            <v>Eritrea</v>
          </cell>
          <cell r="AA74">
            <v>66</v>
          </cell>
        </row>
        <row r="75">
          <cell r="D75" t="str">
            <v>ketoprofen</v>
          </cell>
          <cell r="T75" t="str">
            <v>Estonia</v>
          </cell>
          <cell r="AA75">
            <v>67</v>
          </cell>
        </row>
        <row r="76">
          <cell r="D76" t="str">
            <v>lauryl diethanolamide</v>
          </cell>
          <cell r="T76" t="str">
            <v>Ethiopia</v>
          </cell>
          <cell r="AA76">
            <v>68</v>
          </cell>
        </row>
        <row r="77">
          <cell r="D77" t="str">
            <v>levonorgestrel</v>
          </cell>
          <cell r="T77" t="str">
            <v>Falkland Islands (Malvinas)</v>
          </cell>
          <cell r="AA77">
            <v>69</v>
          </cell>
        </row>
        <row r="78">
          <cell r="D78" t="str">
            <v>mecoprop</v>
          </cell>
          <cell r="T78" t="str">
            <v>Faroe Islands</v>
          </cell>
          <cell r="AA78">
            <v>70</v>
          </cell>
        </row>
        <row r="79">
          <cell r="D79" t="str">
            <v>medroxyprogesterone</v>
          </cell>
          <cell r="T79" t="str">
            <v>Fiji</v>
          </cell>
          <cell r="AA79">
            <v>71</v>
          </cell>
        </row>
        <row r="80">
          <cell r="D80" t="str">
            <v>metoprolol</v>
          </cell>
          <cell r="T80" t="str">
            <v>Finland</v>
          </cell>
          <cell r="AA80">
            <v>72</v>
          </cell>
        </row>
        <row r="81">
          <cell r="D81" t="str">
            <v>naphthalene</v>
          </cell>
          <cell r="T81" t="str">
            <v>France</v>
          </cell>
          <cell r="AA81">
            <v>73</v>
          </cell>
        </row>
        <row r="82">
          <cell r="D82" t="str">
            <v>naproxen</v>
          </cell>
          <cell r="T82" t="str">
            <v>French Guiana</v>
          </cell>
          <cell r="AA82">
            <v>74</v>
          </cell>
        </row>
        <row r="83">
          <cell r="D83" t="str">
            <v>nonylphenol</v>
          </cell>
          <cell r="T83" t="str">
            <v>French Polynesia</v>
          </cell>
          <cell r="AA83">
            <v>75</v>
          </cell>
        </row>
        <row r="84">
          <cell r="D84" t="str">
            <v>nonylphenol-mono-ethoxylate</v>
          </cell>
          <cell r="T84" t="str">
            <v>French Southern Territories</v>
          </cell>
          <cell r="AA84">
            <v>76</v>
          </cell>
        </row>
        <row r="85">
          <cell r="D85" t="str">
            <v>nonylphenoxy acetic acid (NP1EC)</v>
          </cell>
          <cell r="T85" t="str">
            <v xml:space="preserve">GABON </v>
          </cell>
          <cell r="AA85">
            <v>77</v>
          </cell>
        </row>
        <row r="86">
          <cell r="D86" t="str">
            <v>nonylphenoxydiethoxy acetic acid (NP3EC)</v>
          </cell>
          <cell r="T86" t="str">
            <v>Gambia</v>
          </cell>
          <cell r="AA86">
            <v>78</v>
          </cell>
        </row>
        <row r="87">
          <cell r="D87" t="str">
            <v>nonylphenoxyethoxy acetic acid (NP2EC)</v>
          </cell>
          <cell r="T87" t="str">
            <v>Georgia</v>
          </cell>
          <cell r="AA87">
            <v>79</v>
          </cell>
        </row>
        <row r="88">
          <cell r="D88" t="str">
            <v>norfloxacin</v>
          </cell>
          <cell r="T88" t="str">
            <v>Germany</v>
          </cell>
          <cell r="AA88">
            <v>80</v>
          </cell>
        </row>
        <row r="89">
          <cell r="D89" t="str">
            <v>octylphenol</v>
          </cell>
          <cell r="T89" t="str">
            <v>Ghana</v>
          </cell>
          <cell r="AA89">
            <v>81</v>
          </cell>
        </row>
        <row r="90">
          <cell r="D90" t="str">
            <v>octylphenoxy acetic acid (OP1EC)</v>
          </cell>
          <cell r="T90" t="str">
            <v>Gibraltar</v>
          </cell>
          <cell r="AA90">
            <v>82</v>
          </cell>
        </row>
        <row r="91">
          <cell r="D91" t="str">
            <v>pentabromodiphenylether (congener numbers 28, 47, 99, 100, 153 and 154)</v>
          </cell>
          <cell r="T91" t="str">
            <v>Greece</v>
          </cell>
          <cell r="AA91">
            <v>83</v>
          </cell>
        </row>
        <row r="92">
          <cell r="D92" t="str">
            <v>pentachlorobenzene</v>
          </cell>
          <cell r="T92" t="str">
            <v>Greenland</v>
          </cell>
          <cell r="AA92">
            <v>84</v>
          </cell>
        </row>
        <row r="93">
          <cell r="D93" t="str">
            <v>pentachlorophenol</v>
          </cell>
          <cell r="T93" t="str">
            <v>Grenada</v>
          </cell>
          <cell r="AA93">
            <v>85</v>
          </cell>
        </row>
        <row r="94">
          <cell r="D94" t="str">
            <v>perfluorooctane sulfonic acid</v>
          </cell>
          <cell r="T94" t="str">
            <v>Guadeloupe</v>
          </cell>
          <cell r="AA94">
            <v>86</v>
          </cell>
        </row>
        <row r="95">
          <cell r="D95" t="str">
            <v xml:space="preserve">perfluorooctanoic acid </v>
          </cell>
          <cell r="T95" t="str">
            <v xml:space="preserve">GUAM </v>
          </cell>
          <cell r="AA95">
            <v>87</v>
          </cell>
        </row>
        <row r="96">
          <cell r="D96" t="str">
            <v>phenazone</v>
          </cell>
          <cell r="T96" t="str">
            <v>Guatemala</v>
          </cell>
          <cell r="AA96">
            <v>88</v>
          </cell>
        </row>
        <row r="97">
          <cell r="D97" t="str">
            <v>pirimicarb</v>
          </cell>
          <cell r="T97" t="str">
            <v>Guernsey</v>
          </cell>
          <cell r="AA97">
            <v>89</v>
          </cell>
        </row>
        <row r="98">
          <cell r="D98" t="str">
            <v>prednisolone</v>
          </cell>
          <cell r="T98" t="str">
            <v>Guinea</v>
          </cell>
          <cell r="AA98">
            <v>90</v>
          </cell>
        </row>
        <row r="99">
          <cell r="D99" t="str">
            <v>prednisone</v>
          </cell>
          <cell r="T99" t="str">
            <v>Guinea-Bissau</v>
          </cell>
          <cell r="AA99">
            <v>91</v>
          </cell>
        </row>
        <row r="100">
          <cell r="D100" t="str">
            <v>progesterone</v>
          </cell>
          <cell r="T100" t="str">
            <v>Guyana</v>
          </cell>
          <cell r="AA100">
            <v>92</v>
          </cell>
        </row>
        <row r="101">
          <cell r="D101" t="str">
            <v>propiconazole</v>
          </cell>
          <cell r="T101" t="str">
            <v>Haiti</v>
          </cell>
          <cell r="AA101">
            <v>93</v>
          </cell>
        </row>
        <row r="102">
          <cell r="D102" t="str">
            <v>prothioconazole-desthio</v>
          </cell>
          <cell r="T102" t="str">
            <v>Heard Island and Mcdonald Islands</v>
          </cell>
          <cell r="AA102">
            <v>94</v>
          </cell>
        </row>
        <row r="103">
          <cell r="D103" t="str">
            <v>quinoxyfen</v>
          </cell>
          <cell r="T103" t="str">
            <v>Holy See (Vatican City State)</v>
          </cell>
          <cell r="AA103">
            <v>95</v>
          </cell>
        </row>
        <row r="104">
          <cell r="D104" t="str">
            <v>roxithromycin</v>
          </cell>
          <cell r="T104" t="str">
            <v>Honduras</v>
          </cell>
          <cell r="AA104">
            <v>96</v>
          </cell>
        </row>
        <row r="105">
          <cell r="D105" t="str">
            <v>simazine</v>
          </cell>
          <cell r="T105" t="str">
            <v>Hong Kong</v>
          </cell>
          <cell r="AA105">
            <v>97</v>
          </cell>
        </row>
        <row r="106">
          <cell r="D106" t="str">
            <v>sotalol</v>
          </cell>
          <cell r="T106" t="str">
            <v>Hungary</v>
          </cell>
          <cell r="AA106">
            <v>98</v>
          </cell>
        </row>
        <row r="107">
          <cell r="D107" t="str">
            <v>spiroxamine</v>
          </cell>
          <cell r="T107" t="str">
            <v>Iceland</v>
          </cell>
          <cell r="AA107">
            <v>99</v>
          </cell>
        </row>
        <row r="108">
          <cell r="D108" t="str">
            <v>sucralose</v>
          </cell>
          <cell r="T108" t="str">
            <v>India</v>
          </cell>
          <cell r="AA108">
            <v>100</v>
          </cell>
        </row>
        <row r="109">
          <cell r="D109" t="str">
            <v>sulfamethazine</v>
          </cell>
          <cell r="T109" t="str">
            <v>Indonesia</v>
          </cell>
          <cell r="AA109">
            <v>101</v>
          </cell>
        </row>
        <row r="110">
          <cell r="D110" t="str">
            <v>sulfamethoxazole</v>
          </cell>
          <cell r="T110" t="str">
            <v>Iran, Islamic Republic Of</v>
          </cell>
          <cell r="AA110">
            <v>102</v>
          </cell>
        </row>
        <row r="111">
          <cell r="D111" t="str">
            <v>sulfapyridine</v>
          </cell>
          <cell r="T111" t="str">
            <v>Iraq</v>
          </cell>
          <cell r="AA111">
            <v>103</v>
          </cell>
        </row>
        <row r="112">
          <cell r="D112" t="str">
            <v>sulfathiazole</v>
          </cell>
          <cell r="T112" t="str">
            <v>Ireland</v>
          </cell>
          <cell r="AA112">
            <v>104</v>
          </cell>
        </row>
        <row r="113">
          <cell r="D113" t="str">
            <v>terbuthylazine</v>
          </cell>
          <cell r="T113" t="str">
            <v>Isle Of Man</v>
          </cell>
          <cell r="AA113">
            <v>105</v>
          </cell>
        </row>
        <row r="114">
          <cell r="D114" t="str">
            <v>terbutryn</v>
          </cell>
          <cell r="T114" t="str">
            <v>Israel</v>
          </cell>
          <cell r="AA114">
            <v>106</v>
          </cell>
        </row>
        <row r="115">
          <cell r="D115" t="str">
            <v>testosterone</v>
          </cell>
          <cell r="T115" t="str">
            <v>Italy</v>
          </cell>
          <cell r="AA115">
            <v>107</v>
          </cell>
        </row>
        <row r="116">
          <cell r="D116" t="str">
            <v>tetraglyme</v>
          </cell>
          <cell r="T116" t="str">
            <v>Jamaica</v>
          </cell>
          <cell r="AA116">
            <v>108</v>
          </cell>
        </row>
        <row r="117">
          <cell r="D117" t="str">
            <v>thiacloprid</v>
          </cell>
          <cell r="T117" t="str">
            <v>Japan</v>
          </cell>
          <cell r="AA117">
            <v>109</v>
          </cell>
        </row>
        <row r="118">
          <cell r="D118" t="str">
            <v>TMDD (Surfynol 104A)</v>
          </cell>
          <cell r="T118" t="str">
            <v>Jersey</v>
          </cell>
          <cell r="AA118">
            <v>110</v>
          </cell>
        </row>
        <row r="119">
          <cell r="D119" t="str">
            <v>trenbolone</v>
          </cell>
          <cell r="T119" t="str">
            <v>Jordan</v>
          </cell>
          <cell r="AA119">
            <v>111</v>
          </cell>
        </row>
        <row r="120">
          <cell r="D120" t="str">
            <v>tributoxyethylphosphate</v>
          </cell>
          <cell r="T120" t="str">
            <v>Kazakhstan</v>
          </cell>
          <cell r="AA120">
            <v>112</v>
          </cell>
        </row>
        <row r="121">
          <cell r="D121" t="str">
            <v>triclosan</v>
          </cell>
          <cell r="T121" t="str">
            <v>Kenya</v>
          </cell>
          <cell r="AA121">
            <v>113</v>
          </cell>
        </row>
        <row r="122">
          <cell r="D122" t="str">
            <v>triethylcitrate</v>
          </cell>
          <cell r="T122" t="str">
            <v>Kiribati</v>
          </cell>
          <cell r="AA122">
            <v>114</v>
          </cell>
        </row>
        <row r="123">
          <cell r="D123" t="str">
            <v>trifluralin</v>
          </cell>
          <cell r="T123" t="str">
            <v>Korea, Democratic People's Republic Of</v>
          </cell>
          <cell r="AA123">
            <v>115</v>
          </cell>
        </row>
        <row r="124">
          <cell r="D124" t="str">
            <v xml:space="preserve">triglyme </v>
          </cell>
          <cell r="T124" t="str">
            <v>Korea, Republic Of</v>
          </cell>
          <cell r="AA124">
            <v>116</v>
          </cell>
        </row>
        <row r="125">
          <cell r="D125" t="str">
            <v>trimethoprim</v>
          </cell>
          <cell r="T125" t="str">
            <v>Kuwait</v>
          </cell>
          <cell r="AA125">
            <v>117</v>
          </cell>
        </row>
        <row r="126">
          <cell r="D126" t="str">
            <v xml:space="preserve">triphenyl phosphate </v>
          </cell>
          <cell r="T126" t="str">
            <v>Kyrgyzstan</v>
          </cell>
          <cell r="AA126">
            <v>118</v>
          </cell>
        </row>
        <row r="127">
          <cell r="D127" t="str">
            <v>triphenylphosphine oxide</v>
          </cell>
          <cell r="T127" t="str">
            <v xml:space="preserve">LAO PEOPLE'S DEMOCRATIC REPUBLIC </v>
          </cell>
          <cell r="AA127">
            <v>119</v>
          </cell>
        </row>
        <row r="128">
          <cell r="D128" t="str">
            <v>verapamil</v>
          </cell>
          <cell r="T128" t="str">
            <v>Latvia</v>
          </cell>
          <cell r="AA128">
            <v>120</v>
          </cell>
        </row>
        <row r="129">
          <cell r="T129" t="str">
            <v>Lebanon</v>
          </cell>
          <cell r="AA129">
            <v>121</v>
          </cell>
        </row>
        <row r="130">
          <cell r="T130" t="str">
            <v>Lesotho</v>
          </cell>
          <cell r="AA130">
            <v>122</v>
          </cell>
        </row>
        <row r="131">
          <cell r="T131" t="str">
            <v>Liberia</v>
          </cell>
          <cell r="AA131">
            <v>123</v>
          </cell>
        </row>
        <row r="132">
          <cell r="T132" t="str">
            <v>Libyan Arab Jamahiriya</v>
          </cell>
          <cell r="AA132">
            <v>124</v>
          </cell>
        </row>
        <row r="133">
          <cell r="T133" t="str">
            <v>Liechtenstein</v>
          </cell>
          <cell r="AA133">
            <v>125</v>
          </cell>
        </row>
        <row r="134">
          <cell r="T134" t="str">
            <v>Lithuania</v>
          </cell>
          <cell r="AA134">
            <v>126</v>
          </cell>
        </row>
        <row r="135">
          <cell r="T135" t="str">
            <v>Luxembourg</v>
          </cell>
          <cell r="AA135">
            <v>127</v>
          </cell>
        </row>
        <row r="136">
          <cell r="T136" t="str">
            <v>Macao</v>
          </cell>
          <cell r="AA136">
            <v>128</v>
          </cell>
        </row>
        <row r="137">
          <cell r="T137" t="str">
            <v>Macedonia, The Former Yugoslav Republic Of</v>
          </cell>
          <cell r="AA137">
            <v>129</v>
          </cell>
        </row>
        <row r="138">
          <cell r="T138" t="str">
            <v>Madagascar</v>
          </cell>
          <cell r="AA138">
            <v>130</v>
          </cell>
        </row>
        <row r="139">
          <cell r="T139" t="str">
            <v>Malawi</v>
          </cell>
          <cell r="AA139">
            <v>131</v>
          </cell>
        </row>
        <row r="140">
          <cell r="T140" t="str">
            <v>Malaysia</v>
          </cell>
          <cell r="AA140">
            <v>132</v>
          </cell>
        </row>
        <row r="141">
          <cell r="T141" t="str">
            <v>Maldives</v>
          </cell>
          <cell r="AA141">
            <v>133</v>
          </cell>
        </row>
        <row r="142">
          <cell r="T142" t="str">
            <v>Mali</v>
          </cell>
          <cell r="AA142">
            <v>134</v>
          </cell>
        </row>
        <row r="143">
          <cell r="T143" t="str">
            <v>Malta</v>
          </cell>
          <cell r="AA143">
            <v>135</v>
          </cell>
        </row>
        <row r="144">
          <cell r="T144" t="str">
            <v>Marshall Islands</v>
          </cell>
          <cell r="AA144">
            <v>136</v>
          </cell>
        </row>
        <row r="145">
          <cell r="T145" t="str">
            <v>Martinique</v>
          </cell>
          <cell r="AA145">
            <v>137</v>
          </cell>
        </row>
        <row r="146">
          <cell r="T146" t="str">
            <v>Mauritania</v>
          </cell>
          <cell r="AA146">
            <v>138</v>
          </cell>
        </row>
        <row r="147">
          <cell r="T147" t="str">
            <v>Mauritius</v>
          </cell>
          <cell r="AA147">
            <v>139</v>
          </cell>
        </row>
        <row r="148">
          <cell r="T148" t="str">
            <v>Mayotte</v>
          </cell>
          <cell r="AA148">
            <v>140</v>
          </cell>
        </row>
        <row r="149">
          <cell r="T149" t="str">
            <v>Mexico</v>
          </cell>
          <cell r="AA149">
            <v>141</v>
          </cell>
        </row>
        <row r="150">
          <cell r="T150" t="str">
            <v>Micronesia, Federated States Of</v>
          </cell>
          <cell r="AA150">
            <v>142</v>
          </cell>
        </row>
        <row r="151">
          <cell r="T151" t="str">
            <v>Moldova, Republic Of</v>
          </cell>
          <cell r="AA151">
            <v>143</v>
          </cell>
        </row>
        <row r="152">
          <cell r="T152" t="str">
            <v>Monaco</v>
          </cell>
          <cell r="AA152">
            <v>144</v>
          </cell>
        </row>
        <row r="153">
          <cell r="T153" t="str">
            <v>Mongolia</v>
          </cell>
          <cell r="AA153">
            <v>145</v>
          </cell>
        </row>
        <row r="154">
          <cell r="T154" t="str">
            <v>Montenegro</v>
          </cell>
          <cell r="AA154">
            <v>146</v>
          </cell>
        </row>
        <row r="155">
          <cell r="T155" t="str">
            <v>Montserrat</v>
          </cell>
          <cell r="AA155">
            <v>147</v>
          </cell>
        </row>
        <row r="156">
          <cell r="T156" t="str">
            <v>Morocco</v>
          </cell>
          <cell r="AA156">
            <v>148</v>
          </cell>
        </row>
        <row r="157">
          <cell r="T157" t="str">
            <v>Mozambique</v>
          </cell>
          <cell r="AA157">
            <v>149</v>
          </cell>
        </row>
        <row r="158">
          <cell r="T158" t="str">
            <v>Myanmar</v>
          </cell>
          <cell r="AA158">
            <v>150</v>
          </cell>
        </row>
        <row r="159">
          <cell r="T159" t="str">
            <v>Namibia</v>
          </cell>
          <cell r="AA159">
            <v>151</v>
          </cell>
        </row>
        <row r="160">
          <cell r="T160" t="str">
            <v>Nauru</v>
          </cell>
          <cell r="AA160">
            <v>152</v>
          </cell>
        </row>
        <row r="161">
          <cell r="T161" t="str">
            <v>Nepal</v>
          </cell>
          <cell r="AA161">
            <v>153</v>
          </cell>
        </row>
        <row r="162">
          <cell r="T162" t="str">
            <v>Netherlands</v>
          </cell>
          <cell r="AA162">
            <v>154</v>
          </cell>
        </row>
        <row r="163">
          <cell r="T163" t="str">
            <v>Netherlands Antilles</v>
          </cell>
          <cell r="AA163">
            <v>155</v>
          </cell>
        </row>
        <row r="164">
          <cell r="T164" t="str">
            <v>New Caledonia</v>
          </cell>
          <cell r="AA164">
            <v>156</v>
          </cell>
        </row>
        <row r="165">
          <cell r="T165" t="str">
            <v>New Zealand</v>
          </cell>
          <cell r="AA165">
            <v>157</v>
          </cell>
        </row>
        <row r="166">
          <cell r="T166" t="str">
            <v>Nicaragua</v>
          </cell>
          <cell r="AA166">
            <v>158</v>
          </cell>
        </row>
        <row r="167">
          <cell r="T167" t="str">
            <v>Niger</v>
          </cell>
          <cell r="AA167">
            <v>159</v>
          </cell>
        </row>
        <row r="168">
          <cell r="T168" t="str">
            <v>Nigeria</v>
          </cell>
          <cell r="AA168">
            <v>160</v>
          </cell>
        </row>
        <row r="169">
          <cell r="T169" t="str">
            <v>Niue</v>
          </cell>
          <cell r="AA169">
            <v>161</v>
          </cell>
        </row>
        <row r="170">
          <cell r="T170" t="str">
            <v>Norfolk Island</v>
          </cell>
          <cell r="AA170">
            <v>162</v>
          </cell>
        </row>
        <row r="171">
          <cell r="T171" t="str">
            <v>Northern Mariana Islands</v>
          </cell>
          <cell r="AA171">
            <v>163</v>
          </cell>
        </row>
        <row r="172">
          <cell r="T172" t="str">
            <v>Norway</v>
          </cell>
          <cell r="AA172">
            <v>164</v>
          </cell>
        </row>
        <row r="173">
          <cell r="T173" t="str">
            <v>Oman</v>
          </cell>
          <cell r="AA173">
            <v>165</v>
          </cell>
        </row>
        <row r="174">
          <cell r="T174" t="str">
            <v>Pakistan</v>
          </cell>
          <cell r="AA174">
            <v>166</v>
          </cell>
        </row>
        <row r="175">
          <cell r="T175" t="str">
            <v>Palau</v>
          </cell>
          <cell r="AA175">
            <v>167</v>
          </cell>
        </row>
        <row r="176">
          <cell r="T176" t="str">
            <v>Palestinian Territory, Occupied</v>
          </cell>
          <cell r="AA176">
            <v>168</v>
          </cell>
        </row>
        <row r="177">
          <cell r="T177" t="str">
            <v>Panama</v>
          </cell>
          <cell r="AA177">
            <v>169</v>
          </cell>
        </row>
        <row r="178">
          <cell r="T178" t="str">
            <v>Papua New Guinea</v>
          </cell>
          <cell r="AA178">
            <v>170</v>
          </cell>
        </row>
        <row r="179">
          <cell r="T179" t="str">
            <v>Paraguay</v>
          </cell>
          <cell r="AA179">
            <v>171</v>
          </cell>
        </row>
        <row r="180">
          <cell r="T180" t="str">
            <v>Peru</v>
          </cell>
          <cell r="AA180">
            <v>172</v>
          </cell>
        </row>
        <row r="181">
          <cell r="T181" t="str">
            <v>Philippines</v>
          </cell>
          <cell r="AA181">
            <v>173</v>
          </cell>
        </row>
        <row r="182">
          <cell r="T182" t="str">
            <v>Pitcairn</v>
          </cell>
          <cell r="AA182">
            <v>174</v>
          </cell>
        </row>
        <row r="183">
          <cell r="T183" t="str">
            <v>Poland</v>
          </cell>
          <cell r="AA183">
            <v>175</v>
          </cell>
        </row>
        <row r="184">
          <cell r="T184" t="str">
            <v>Portugal</v>
          </cell>
          <cell r="AA184">
            <v>176</v>
          </cell>
        </row>
        <row r="185">
          <cell r="T185" t="str">
            <v>Puerto Rico</v>
          </cell>
          <cell r="AA185">
            <v>177</v>
          </cell>
        </row>
        <row r="186">
          <cell r="T186" t="str">
            <v>Qatar</v>
          </cell>
          <cell r="AA186">
            <v>178</v>
          </cell>
        </row>
        <row r="187">
          <cell r="T187" t="str">
            <v>Réunion</v>
          </cell>
          <cell r="AA187">
            <v>179</v>
          </cell>
        </row>
        <row r="188">
          <cell r="T188" t="str">
            <v>Romania</v>
          </cell>
          <cell r="AA188">
            <v>180</v>
          </cell>
        </row>
        <row r="189">
          <cell r="T189" t="str">
            <v>Russian Federation</v>
          </cell>
        </row>
        <row r="190">
          <cell r="T190" t="str">
            <v>Rwanda</v>
          </cell>
        </row>
        <row r="191">
          <cell r="T191" t="str">
            <v xml:space="preserve">SAINT HELENA </v>
          </cell>
        </row>
        <row r="192">
          <cell r="T192" t="str">
            <v>Saint Kitts and Nevis</v>
          </cell>
        </row>
        <row r="193">
          <cell r="T193" t="str">
            <v>Saint Lucia</v>
          </cell>
        </row>
        <row r="194">
          <cell r="T194" t="str">
            <v>Saint Pierre and Miquelon</v>
          </cell>
        </row>
        <row r="195">
          <cell r="T195" t="str">
            <v>Saint Vincent and The Grenadines</v>
          </cell>
        </row>
        <row r="196">
          <cell r="T196" t="str">
            <v>Samoa</v>
          </cell>
        </row>
        <row r="197">
          <cell r="T197" t="str">
            <v>San Marino</v>
          </cell>
        </row>
        <row r="198">
          <cell r="T198" t="str">
            <v>Sao Tome and Principe</v>
          </cell>
        </row>
        <row r="199">
          <cell r="T199" t="str">
            <v>Saudi Arabia</v>
          </cell>
        </row>
        <row r="200">
          <cell r="T200" t="str">
            <v>Senegal</v>
          </cell>
        </row>
        <row r="201">
          <cell r="T201" t="str">
            <v>Serbia</v>
          </cell>
        </row>
        <row r="202">
          <cell r="T202" t="str">
            <v>Seychelles</v>
          </cell>
        </row>
        <row r="203">
          <cell r="T203" t="str">
            <v>Sierra Leone</v>
          </cell>
        </row>
        <row r="204">
          <cell r="T204" t="str">
            <v>Singapore</v>
          </cell>
        </row>
        <row r="205">
          <cell r="T205" t="str">
            <v>Slovakia</v>
          </cell>
        </row>
        <row r="206">
          <cell r="T206" t="str">
            <v>Slovenia</v>
          </cell>
        </row>
        <row r="207">
          <cell r="T207" t="str">
            <v>Solomon Islands</v>
          </cell>
        </row>
        <row r="208">
          <cell r="T208" t="str">
            <v>Somalia</v>
          </cell>
        </row>
        <row r="209">
          <cell r="T209" t="str">
            <v>South Africa</v>
          </cell>
        </row>
        <row r="210">
          <cell r="T210" t="str">
            <v>South Georgia and The South Sandwich Islands</v>
          </cell>
        </row>
        <row r="211">
          <cell r="T211" t="str">
            <v>Spain</v>
          </cell>
        </row>
        <row r="212">
          <cell r="T212" t="str">
            <v>Sri Lanka</v>
          </cell>
        </row>
        <row r="213">
          <cell r="T213" t="str">
            <v>Sudan</v>
          </cell>
        </row>
        <row r="214">
          <cell r="T214" t="str">
            <v>Suriname</v>
          </cell>
        </row>
        <row r="215">
          <cell r="T215" t="str">
            <v>Svalbard and Jan Mayen</v>
          </cell>
        </row>
        <row r="216">
          <cell r="T216" t="str">
            <v>Swaziland</v>
          </cell>
        </row>
        <row r="217">
          <cell r="T217" t="str">
            <v>Sweden</v>
          </cell>
        </row>
        <row r="218">
          <cell r="T218" t="str">
            <v>Switzerland</v>
          </cell>
        </row>
        <row r="219">
          <cell r="T219" t="str">
            <v>Syrian Arab Republic</v>
          </cell>
        </row>
        <row r="220">
          <cell r="T220" t="str">
            <v>Taiwan, Province Of China</v>
          </cell>
        </row>
        <row r="221">
          <cell r="T221" t="str">
            <v>Tajikistan</v>
          </cell>
        </row>
        <row r="222">
          <cell r="T222" t="str">
            <v>Tanzania, United Republic Of</v>
          </cell>
        </row>
        <row r="223">
          <cell r="T223" t="str">
            <v>Thailand</v>
          </cell>
        </row>
        <row r="224">
          <cell r="T224" t="str">
            <v>Timor-Leste</v>
          </cell>
        </row>
        <row r="225">
          <cell r="T225" t="str">
            <v>Togo</v>
          </cell>
        </row>
        <row r="226">
          <cell r="T226" t="str">
            <v>Tokelau</v>
          </cell>
        </row>
        <row r="227">
          <cell r="T227" t="str">
            <v>Tonga</v>
          </cell>
        </row>
        <row r="228">
          <cell r="T228" t="str">
            <v>Trinidad and Tobago</v>
          </cell>
        </row>
        <row r="229">
          <cell r="T229" t="str">
            <v>Tunisia</v>
          </cell>
        </row>
        <row r="230">
          <cell r="T230" t="str">
            <v>Turkey</v>
          </cell>
        </row>
        <row r="231">
          <cell r="T231" t="str">
            <v>Turkmenistan</v>
          </cell>
        </row>
        <row r="232">
          <cell r="T232" t="str">
            <v>Turks and Caicos Islands</v>
          </cell>
        </row>
        <row r="233">
          <cell r="T233" t="str">
            <v>Tuvalu</v>
          </cell>
        </row>
        <row r="234">
          <cell r="T234" t="str">
            <v>Uganda</v>
          </cell>
        </row>
        <row r="235">
          <cell r="T235" t="str">
            <v>Ukraine</v>
          </cell>
        </row>
        <row r="236">
          <cell r="T236" t="str">
            <v>United Arab Emirates</v>
          </cell>
        </row>
        <row r="237">
          <cell r="T237" t="str">
            <v>United Kingdom</v>
          </cell>
        </row>
        <row r="238">
          <cell r="T238" t="str">
            <v>United States</v>
          </cell>
        </row>
        <row r="239">
          <cell r="T239" t="str">
            <v>United States Minor Outlying Islands</v>
          </cell>
        </row>
        <row r="240">
          <cell r="T240" t="str">
            <v>Uruguay</v>
          </cell>
        </row>
        <row r="241">
          <cell r="T241" t="str">
            <v>Uzbekistan</v>
          </cell>
        </row>
        <row r="242">
          <cell r="T242" t="str">
            <v>Vanuatu</v>
          </cell>
        </row>
        <row r="243">
          <cell r="T243" t="str">
            <v>Venezuela</v>
          </cell>
        </row>
        <row r="244">
          <cell r="T244" t="str">
            <v>Viet Nam</v>
          </cell>
        </row>
        <row r="245">
          <cell r="T245" t="str">
            <v>Virgin Islands, British</v>
          </cell>
        </row>
        <row r="246">
          <cell r="T246" t="str">
            <v>Virgin Islands, U.S.</v>
          </cell>
        </row>
        <row r="247">
          <cell r="T247" t="str">
            <v>Wallis and Futuna</v>
          </cell>
        </row>
        <row r="248">
          <cell r="T248" t="str">
            <v>Western Sahara</v>
          </cell>
        </row>
        <row r="249">
          <cell r="T249" t="str">
            <v>Yemen</v>
          </cell>
        </row>
        <row r="250">
          <cell r="T250" t="str">
            <v>Zambia</v>
          </cell>
        </row>
        <row r="251">
          <cell r="T251" t="str">
            <v>Zimbabwe</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rganisation  details"/>
      <sheetName val="Analysis"/>
      <sheetName val="Analytical methods"/>
      <sheetName val="Listed_data"/>
    </sheetNames>
    <sheetDataSet>
      <sheetData sheetId="0"/>
      <sheetData sheetId="1"/>
      <sheetData sheetId="2"/>
      <sheetData sheetId="3"/>
      <sheetData sheetId="4">
        <row r="3">
          <cell r="P3" t="str">
            <v>LC-HR-MS or MS/MS</v>
          </cell>
          <cell r="W3" t="str">
            <v>ISO</v>
          </cell>
          <cell r="AC3" t="str">
            <v>No</v>
          </cell>
          <cell r="AF3" t="str">
            <v>Not applicable</v>
          </cell>
        </row>
        <row r="4">
          <cell r="P4" t="str">
            <v>GS-MS or MS/MS</v>
          </cell>
          <cell r="W4" t="str">
            <v>EN</v>
          </cell>
          <cell r="AC4" t="str">
            <v>Not applicable</v>
          </cell>
          <cell r="AF4" t="str">
            <v>Not known</v>
          </cell>
        </row>
        <row r="5">
          <cell r="W5" t="str">
            <v>EPA</v>
          </cell>
          <cell r="AC5" t="str">
            <v>Not known</v>
          </cell>
          <cell r="AF5" t="str">
            <v>z-score (according to ISO-13528) &lt; 3</v>
          </cell>
        </row>
        <row r="6">
          <cell r="W6" t="str">
            <v>National standard</v>
          </cell>
          <cell r="AC6" t="str">
            <v>Yes</v>
          </cell>
          <cell r="AF6" t="str">
            <v>z-score (according to ISO-13528) &gt; 3</v>
          </cell>
        </row>
        <row r="7">
          <cell r="W7"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Analytical method"/>
      <sheetName val="Analysis - biota"/>
      <sheetName val="Drop-down lists"/>
      <sheetName val="Emerging Substances 2010 Oct"/>
      <sheetName val="List of ES_Aug11_updated_Jan12"/>
    </sheetNames>
    <sheetDataSet>
      <sheetData sheetId="0" refreshError="1"/>
      <sheetData sheetId="1" refreshError="1"/>
      <sheetData sheetId="2" refreshError="1"/>
      <sheetData sheetId="3" refreshError="1"/>
      <sheetData sheetId="4">
        <row r="8">
          <cell r="AR8" t="str">
            <v>Macrophytes</v>
          </cell>
          <cell r="AS8">
            <v>1</v>
          </cell>
          <cell r="AU8" t="str">
            <v>Aquaculture</v>
          </cell>
          <cell r="AV8">
            <v>1</v>
          </cell>
          <cell r="AX8" t="str">
            <v>Yes</v>
          </cell>
          <cell r="AY8">
            <v>1</v>
          </cell>
          <cell r="BA8" t="str">
            <v>Wet weight</v>
          </cell>
          <cell r="BB8">
            <v>1</v>
          </cell>
          <cell r="BD8" t="str">
            <v xml:space="preserve">Liver </v>
          </cell>
          <cell r="BE8">
            <v>1</v>
          </cell>
        </row>
        <row r="9">
          <cell r="AR9" t="str">
            <v>Molluscs</v>
          </cell>
          <cell r="AS9">
            <v>2</v>
          </cell>
          <cell r="AU9" t="str">
            <v>Artificial recharge of the groundwater body</v>
          </cell>
          <cell r="AV9">
            <v>15</v>
          </cell>
          <cell r="AX9" t="str">
            <v>No</v>
          </cell>
          <cell r="AY9">
            <v>2</v>
          </cell>
          <cell r="BA9" t="str">
            <v>Dry weight</v>
          </cell>
          <cell r="BB9">
            <v>2</v>
          </cell>
          <cell r="BD9" t="str">
            <v>Muscel</v>
          </cell>
          <cell r="BE9">
            <v>2</v>
          </cell>
        </row>
        <row r="10">
          <cell r="AR10" t="str">
            <v>Fish</v>
          </cell>
          <cell r="AS10">
            <v>3</v>
          </cell>
          <cell r="AU10" t="str">
            <v>Associated aquatic ecosystems</v>
          </cell>
          <cell r="AV10">
            <v>17</v>
          </cell>
          <cell r="BA10" t="str">
            <v>Lipid (fat) weight</v>
          </cell>
          <cell r="BB10">
            <v>3</v>
          </cell>
          <cell r="BD10" t="str">
            <v>Soft body</v>
          </cell>
          <cell r="BE10">
            <v>3</v>
          </cell>
        </row>
        <row r="11">
          <cell r="AR11" t="str">
            <v>Other</v>
          </cell>
          <cell r="AS11">
            <v>4</v>
          </cell>
          <cell r="AU11" t="str">
            <v>Dam construction</v>
          </cell>
          <cell r="AV11">
            <v>2</v>
          </cell>
          <cell r="BA11" t="str">
            <v>Not known</v>
          </cell>
          <cell r="BB11">
            <v>4</v>
          </cell>
          <cell r="BD11" t="str">
            <v>Whole body</v>
          </cell>
          <cell r="BE11">
            <v>4</v>
          </cell>
        </row>
        <row r="12">
          <cell r="AU12" t="str">
            <v>Direct discharges from sewage treatment works and industry</v>
          </cell>
          <cell r="AV12">
            <v>3</v>
          </cell>
          <cell r="BA12" t="str">
            <v>Other (please specify)</v>
          </cell>
          <cell r="BB12">
            <v>5</v>
          </cell>
          <cell r="BD12" t="str">
            <v>Not known</v>
          </cell>
          <cell r="BE12">
            <v>5</v>
          </cell>
        </row>
        <row r="13">
          <cell r="AU13" t="str">
            <v>Directly impacted by leachate from landfill disposal sites</v>
          </cell>
          <cell r="AV13">
            <v>6</v>
          </cell>
          <cell r="BD13" t="str">
            <v>Other (please specify)</v>
          </cell>
          <cell r="BE13">
            <v>6</v>
          </cell>
        </row>
        <row r="14">
          <cell r="AU14" t="str">
            <v>Downstream river monitoring station</v>
          </cell>
          <cell r="AV14">
            <v>13</v>
          </cell>
        </row>
        <row r="15">
          <cell r="AU15" t="str">
            <v>Dredged spoil or waste disposal ground</v>
          </cell>
          <cell r="AV15">
            <v>5</v>
          </cell>
        </row>
        <row r="16">
          <cell r="AU16" t="str">
            <v>Fishing</v>
          </cell>
          <cell r="AV16">
            <v>8</v>
          </cell>
        </row>
        <row r="17">
          <cell r="AU17" t="str">
            <v>Main infrastructures affecting the dynamics of the groundwater body</v>
          </cell>
          <cell r="AV17">
            <v>16</v>
          </cell>
        </row>
        <row r="18">
          <cell r="AU18" t="str">
            <v>Mariculture</v>
          </cell>
          <cell r="AV18">
            <v>7</v>
          </cell>
        </row>
        <row r="19">
          <cell r="AU19" t="str">
            <v>Marina</v>
          </cell>
          <cell r="AV19">
            <v>9</v>
          </cell>
        </row>
        <row r="20">
          <cell r="AU20" t="str">
            <v>Oil or gas extraction</v>
          </cell>
          <cell r="AV20">
            <v>4</v>
          </cell>
        </row>
        <row r="21">
          <cell r="AU21" t="str">
            <v>Other activities</v>
          </cell>
          <cell r="AV21">
            <v>11</v>
          </cell>
        </row>
        <row r="22">
          <cell r="AU22" t="str">
            <v>Other discharges</v>
          </cell>
          <cell r="AV22">
            <v>12</v>
          </cell>
        </row>
        <row r="23">
          <cell r="AU23" t="str">
            <v>Port facilities</v>
          </cell>
          <cell r="AV23">
            <v>10</v>
          </cell>
        </row>
        <row r="24">
          <cell r="AU24" t="str">
            <v>Water abstracted from groundwater body</v>
          </cell>
          <cell r="AV24">
            <v>14</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Analytical method"/>
      <sheetName val="Drop-down lists"/>
      <sheetName val="Emerging Substances 2010 Oct"/>
      <sheetName val="Analysis - sediments"/>
      <sheetName val="List of ES_Aug11_updated_Jan12"/>
    </sheetNames>
    <sheetDataSet>
      <sheetData sheetId="0" refreshError="1"/>
      <sheetData sheetId="1" refreshError="1"/>
      <sheetData sheetId="2" refreshError="1"/>
      <sheetData sheetId="3">
        <row r="8">
          <cell r="AR8" t="str">
            <v>(Whole) Fraction &lt; 2mm</v>
          </cell>
          <cell r="AX8" t="str">
            <v>Spot sampling</v>
          </cell>
        </row>
        <row r="9">
          <cell r="AR9" t="str">
            <v>Fraction &lt; 63 µm</v>
          </cell>
          <cell r="AX9" t="str">
            <v>Depth integrated sampling</v>
          </cell>
        </row>
        <row r="10">
          <cell r="AR10" t="str">
            <v>Fraction &lt; 50 µm</v>
          </cell>
        </row>
        <row r="11">
          <cell r="AR11" t="str">
            <v>Fraction &lt; 20 µm</v>
          </cell>
        </row>
        <row r="12">
          <cell r="AR12" t="str">
            <v>Other</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Analytical method"/>
      <sheetName val="Analysis - Soil"/>
      <sheetName val="Drop-down lists"/>
      <sheetName val="Emerging Substances 2010 Oct"/>
      <sheetName val="List of ES_Aug11_updated_Jan12"/>
    </sheetNames>
    <sheetDataSet>
      <sheetData sheetId="0" refreshError="1"/>
      <sheetData sheetId="1" refreshError="1"/>
      <sheetData sheetId="2" refreshError="1"/>
      <sheetData sheetId="3" refreshError="1"/>
      <sheetData sheetId="4">
        <row r="8">
          <cell r="AR8" t="str">
            <v>Acrisols</v>
          </cell>
          <cell r="AU8" t="str">
            <v xml:space="preserve">Clay </v>
          </cell>
          <cell r="AX8" t="str">
            <v>&lt; 2 mm</v>
          </cell>
          <cell r="BS8" t="str">
            <v>Yes</v>
          </cell>
        </row>
        <row r="9">
          <cell r="AR9" t="str">
            <v xml:space="preserve">Albeluvisols </v>
          </cell>
          <cell r="AU9" t="str">
            <v xml:space="preserve">Silt </v>
          </cell>
          <cell r="AX9" t="str">
            <v>&lt; 1 mm</v>
          </cell>
          <cell r="BS9" t="str">
            <v>No</v>
          </cell>
        </row>
        <row r="10">
          <cell r="AR10" t="str">
            <v xml:space="preserve">Alisols </v>
          </cell>
          <cell r="AU10" t="str">
            <v xml:space="preserve">Sand </v>
          </cell>
          <cell r="AX10" t="str">
            <v>&lt; 0.5 mm</v>
          </cell>
          <cell r="BS10" t="str">
            <v>Not known</v>
          </cell>
        </row>
        <row r="11">
          <cell r="AR11" t="str">
            <v xml:space="preserve">Andosols </v>
          </cell>
          <cell r="AU11" t="str">
            <v xml:space="preserve">Loam </v>
          </cell>
          <cell r="AX11" t="str">
            <v>&lt; 0.25 mm</v>
          </cell>
          <cell r="BS11" t="str">
            <v>Not applicable</v>
          </cell>
        </row>
        <row r="12">
          <cell r="AR12" t="str">
            <v xml:space="preserve">Anthrosols </v>
          </cell>
          <cell r="AU12" t="str">
            <v xml:space="preserve">Silty clay </v>
          </cell>
          <cell r="AX12" t="str">
            <v>&lt; 0.2 mm</v>
          </cell>
        </row>
        <row r="13">
          <cell r="AR13" t="str">
            <v xml:space="preserve">Arenosols </v>
          </cell>
          <cell r="AU13" t="str">
            <v xml:space="preserve">Sandy clay </v>
          </cell>
          <cell r="AX13" t="str">
            <v>&lt; 100 µm</v>
          </cell>
        </row>
        <row r="14">
          <cell r="AR14" t="str">
            <v xml:space="preserve">Calcisols </v>
          </cell>
          <cell r="AU14" t="str">
            <v xml:space="preserve">Clay loam </v>
          </cell>
          <cell r="AX14" t="str">
            <v>&lt; 63 µm</v>
          </cell>
        </row>
        <row r="15">
          <cell r="AR15" t="str">
            <v xml:space="preserve">Cambisols </v>
          </cell>
          <cell r="AU15" t="str">
            <v xml:space="preserve">Silt loam </v>
          </cell>
          <cell r="AX15" t="str">
            <v>&lt; 50 µm</v>
          </cell>
        </row>
        <row r="16">
          <cell r="AR16" t="str">
            <v xml:space="preserve">Chernozems </v>
          </cell>
          <cell r="AU16" t="str">
            <v xml:space="preserve">Sandy Loam </v>
          </cell>
          <cell r="AX16" t="str">
            <v>&lt; 20 µm</v>
          </cell>
        </row>
        <row r="17">
          <cell r="AR17" t="str">
            <v>Cryosols</v>
          </cell>
          <cell r="AU17" t="str">
            <v xml:space="preserve">Loamy sand </v>
          </cell>
          <cell r="AX17" t="str">
            <v>&lt; 2 µm</v>
          </cell>
        </row>
        <row r="18">
          <cell r="AR18" t="str">
            <v xml:space="preserve">Durisols </v>
          </cell>
          <cell r="AU18" t="str">
            <v xml:space="preserve">Silty clay loam </v>
          </cell>
          <cell r="AX18" t="str">
            <v>Other</v>
          </cell>
        </row>
        <row r="19">
          <cell r="AR19" t="str">
            <v xml:space="preserve">Ferralsols </v>
          </cell>
          <cell r="AU19" t="str">
            <v xml:space="preserve">Sandy clay loam </v>
          </cell>
        </row>
        <row r="20">
          <cell r="AR20" t="str">
            <v xml:space="preserve">Fluvisols </v>
          </cell>
        </row>
        <row r="21">
          <cell r="AR21" t="str">
            <v xml:space="preserve">Gleysols </v>
          </cell>
        </row>
        <row r="22">
          <cell r="AR22" t="str">
            <v xml:space="preserve">Gypsisols </v>
          </cell>
        </row>
        <row r="23">
          <cell r="AR23" t="str">
            <v xml:space="preserve">Histosols </v>
          </cell>
        </row>
        <row r="24">
          <cell r="AR24" t="str">
            <v>Kastanozems</v>
          </cell>
        </row>
        <row r="25">
          <cell r="AR25" t="str">
            <v xml:space="preserve">Leptosols </v>
          </cell>
        </row>
        <row r="26">
          <cell r="AR26" t="str">
            <v xml:space="preserve">Lixisols </v>
          </cell>
        </row>
        <row r="27">
          <cell r="AR27" t="str">
            <v xml:space="preserve">Luvisols </v>
          </cell>
        </row>
        <row r="28">
          <cell r="AR28" t="str">
            <v xml:space="preserve">Nitisols </v>
          </cell>
        </row>
        <row r="29">
          <cell r="AR29" t="str">
            <v>Phaeozems</v>
          </cell>
        </row>
        <row r="30">
          <cell r="AR30" t="str">
            <v>Planosols</v>
          </cell>
        </row>
        <row r="31">
          <cell r="AR31" t="str">
            <v xml:space="preserve">Plinthosols </v>
          </cell>
        </row>
        <row r="32">
          <cell r="AR32" t="str">
            <v xml:space="preserve">Podzols </v>
          </cell>
        </row>
        <row r="33">
          <cell r="AR33" t="str">
            <v xml:space="preserve">Regosols </v>
          </cell>
        </row>
        <row r="34">
          <cell r="AR34" t="str">
            <v xml:space="preserve">Solonchaks </v>
          </cell>
        </row>
        <row r="35">
          <cell r="AR35" t="str">
            <v xml:space="preserve">Solonetz </v>
          </cell>
        </row>
        <row r="36">
          <cell r="AR36" t="str">
            <v xml:space="preserve">Umbrisols </v>
          </cell>
        </row>
        <row r="37">
          <cell r="AR37" t="str">
            <v xml:space="preserve">Vertisols </v>
          </cell>
        </row>
      </sheetData>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Analysis - indoor air"/>
      <sheetName val="Analysis - ambient air"/>
      <sheetName val="Analysis - workplace air"/>
      <sheetName val="Analysis - air emissions"/>
      <sheetName val="Analytical method"/>
      <sheetName val="Drop-down lists"/>
      <sheetName val="Emerging Substances 2010 Oct"/>
      <sheetName val="List of ES_Aug11_updated_Jan1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
          <cell r="A15" t="str">
            <v>Ambient air - Urban</v>
          </cell>
        </row>
        <row r="16">
          <cell r="A16" t="str">
            <v>Ambient air - Periurban</v>
          </cell>
        </row>
        <row r="17">
          <cell r="A17" t="str">
            <v>Ambient air - Rural/agricultural area</v>
          </cell>
        </row>
        <row r="18">
          <cell r="A18" t="str">
            <v>Ambient air - Industrial area</v>
          </cell>
        </row>
        <row r="19">
          <cell r="A19" t="str">
            <v>Ambient air - Background</v>
          </cell>
        </row>
        <row r="20">
          <cell r="A20" t="str">
            <v>Ambient air - Other</v>
          </cell>
        </row>
        <row r="23">
          <cell r="A23" t="str">
            <v>Air emissions</v>
          </cell>
        </row>
      </sheetData>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Analytical method"/>
      <sheetName val="Analysis - Sewage sludge"/>
      <sheetName val="Drop-down lists"/>
      <sheetName val="Emerging Substances 2010 Oct"/>
      <sheetName val="List of ES_Aug11_updated_Jan12"/>
    </sheetNames>
    <sheetDataSet>
      <sheetData sheetId="0" refreshError="1"/>
      <sheetData sheetId="1" refreshError="1"/>
      <sheetData sheetId="2" refreshError="1"/>
      <sheetData sheetId="3" refreshError="1"/>
      <sheetData sheetId="4">
        <row r="8">
          <cell r="AR8" t="str">
            <v>(Whole) Fraction &lt; 2mm</v>
          </cell>
          <cell r="AU8" t="str">
            <v>Bio sludge</v>
          </cell>
          <cell r="BD8" t="str">
            <v>1. Simple screening</v>
          </cell>
          <cell r="BG8" t="str">
            <v>Neant</v>
          </cell>
        </row>
        <row r="9">
          <cell r="AU9" t="str">
            <v>Centrifugated sludge</v>
          </cell>
          <cell r="BD9" t="str">
            <v>2. Pretreatment + primary sedimentation tank</v>
          </cell>
          <cell r="BG9" t="str">
            <v>A.1. Sand filter</v>
          </cell>
        </row>
        <row r="10">
          <cell r="AU10" t="str">
            <v>Dehydrated incinerated sludge</v>
          </cell>
          <cell r="BD10" t="str">
            <v>3. Pretreatment + physical and chemical primary sedimentation tank</v>
          </cell>
          <cell r="BG10" t="str">
            <v>A.2. Sand filter+ chlorination</v>
          </cell>
        </row>
        <row r="11">
          <cell r="AU11" t="str">
            <v>Incinerated sludge</v>
          </cell>
          <cell r="BD11" t="str">
            <v>4. Pretreatment + activated sludge including SBR (C+N±P)</v>
          </cell>
          <cell r="BG11" t="str">
            <v>B. Tertiary membrane</v>
          </cell>
        </row>
        <row r="12">
          <cell r="AU12" t="str">
            <v>Presedimented sludge</v>
          </cell>
          <cell r="BD12" t="str">
            <v>4'. Pretreatment + activated sludge including SBR (C)</v>
          </cell>
          <cell r="BG12" t="str">
            <v>B.1. Reverse osmosis</v>
          </cell>
        </row>
        <row r="13">
          <cell r="AU13" t="str">
            <v>Primary sludge</v>
          </cell>
          <cell r="BD13" t="str">
            <v>5. Pretreatment + primary sedimentation tank + activated sludge including SBR (C)</v>
          </cell>
          <cell r="BG13" t="str">
            <v>B.2. Ion exchange</v>
          </cell>
        </row>
        <row r="14">
          <cell r="AU14" t="str">
            <v>Sewage sludge</v>
          </cell>
          <cell r="BD14" t="str">
            <v>5'. Pretreatment + primary sedimentation tank+ activated sludge including SBR (C?)</v>
          </cell>
          <cell r="BG14" t="str">
            <v>C.1. Chlorination</v>
          </cell>
        </row>
        <row r="15">
          <cell r="AU15" t="str">
            <v>Stormwater sludge</v>
          </cell>
          <cell r="BD15" t="str">
            <v>6. Pretreatment + primary sedimentation tank+ activated sludge including SBR (C + N ± P)</v>
          </cell>
          <cell r="BG15" t="str">
            <v>C.2. UV</v>
          </cell>
        </row>
        <row r="16">
          <cell r="AU16" t="str">
            <v>Other</v>
          </cell>
          <cell r="BD16" t="str">
            <v>6'. Pretreatment + primary sedimentation tank+ activated sludge including SBR (C ± N + P)</v>
          </cell>
          <cell r="BG16" t="str">
            <v>C.2'.UV/H2O2</v>
          </cell>
        </row>
        <row r="17">
          <cell r="BD17" t="str">
            <v>7. Pretreatment + primary sedimentation tank + fixed biomass reactor (trickling filter, biodisc)</v>
          </cell>
          <cell r="BG17" t="str">
            <v>C.3. Ozonation</v>
          </cell>
        </row>
        <row r="18">
          <cell r="BD18" t="str">
            <v>8. Pretreatment + primary sedimentation tank (± reagents) + immerged biofilter</v>
          </cell>
          <cell r="BG18" t="str">
            <v>D. Activated carbon</v>
          </cell>
        </row>
        <row r="19">
          <cell r="BD19" t="str">
            <v>9. Pretreatment + membrane (C + N)</v>
          </cell>
          <cell r="BG19" t="str">
            <v>E.1. Tertiary clarifier</v>
          </cell>
        </row>
        <row r="20">
          <cell r="BD20" t="str">
            <v>10. Pretreatment + waste stabilization ponds</v>
          </cell>
          <cell r="BG20" t="str">
            <v>EP.1. Coagulation/flocculation/sedimentation</v>
          </cell>
        </row>
        <row r="21">
          <cell r="BD21" t="str">
            <v>11. Pretreatment + rhizopur</v>
          </cell>
          <cell r="BG21" t="str">
            <v>EP.2. Coagulation/flocculation/sedimentation + disinfection ( CL2, ozone)</v>
          </cell>
        </row>
        <row r="22">
          <cell r="BD22" t="str">
            <v>12. Pretreatment + constructed wetlands</v>
          </cell>
          <cell r="BG22" t="str">
            <v>F. Tertiary membrane + reverse osmosis+ chorination</v>
          </cell>
        </row>
        <row r="23">
          <cell r="BD23" t="str">
            <v>Neant</v>
          </cell>
          <cell r="BG23" t="str">
            <v>Other</v>
          </cell>
        </row>
        <row r="24">
          <cell r="BD24" t="str">
            <v>Batch experience</v>
          </cell>
        </row>
        <row r="25">
          <cell r="BD25" t="str">
            <v>Other</v>
          </cell>
        </row>
      </sheetData>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ource"/>
      <sheetName val="Organisation_details"/>
      <sheetName val="Sampling description"/>
      <sheetName val="Analytical methods"/>
      <sheetName val="Analysis - sea water"/>
      <sheetName val="Drop-down lists"/>
      <sheetName val="Annex_1 and 2"/>
    </sheetNames>
    <sheetDataSet>
      <sheetData sheetId="0"/>
      <sheetData sheetId="1"/>
      <sheetData sheetId="2"/>
      <sheetData sheetId="3"/>
      <sheetData sheetId="4"/>
      <sheetData sheetId="5"/>
      <sheetData sheetId="6">
        <row r="3">
          <cell r="CF3" t="str">
            <v>NPMS_1_UA</v>
          </cell>
        </row>
        <row r="4">
          <cell r="CF4" t="str">
            <v>NPMS_2_UA</v>
          </cell>
        </row>
        <row r="5">
          <cell r="CF5" t="str">
            <v>NPMS_3_UA</v>
          </cell>
        </row>
        <row r="6">
          <cell r="CF6" t="str">
            <v>NPMS_4_UA</v>
          </cell>
        </row>
        <row r="7">
          <cell r="CF7" t="str">
            <v>NPMS_5_UA</v>
          </cell>
        </row>
        <row r="8">
          <cell r="CF8" t="str">
            <v>NPMS_6_UA</v>
          </cell>
        </row>
        <row r="9">
          <cell r="CF9" t="str">
            <v>NPMS_7_UA</v>
          </cell>
        </row>
        <row r="10">
          <cell r="CF10" t="str">
            <v>NPMS_8_UA</v>
          </cell>
        </row>
        <row r="11">
          <cell r="CF11" t="str">
            <v>NPMS_9_UA</v>
          </cell>
        </row>
        <row r="12">
          <cell r="CF12" t="str">
            <v>NPMS_10_UA</v>
          </cell>
        </row>
        <row r="13">
          <cell r="CF13" t="str">
            <v>NPMS_11_UA</v>
          </cell>
        </row>
        <row r="14">
          <cell r="CF14" t="str">
            <v>NPMS_12_UA</v>
          </cell>
        </row>
        <row r="15">
          <cell r="CF15" t="str">
            <v>NPMS_13_UA</v>
          </cell>
        </row>
        <row r="16">
          <cell r="CF16" t="str">
            <v>NPMS_14_UA</v>
          </cell>
        </row>
        <row r="17">
          <cell r="CF17" t="str">
            <v>NPMS_15_UA</v>
          </cell>
        </row>
        <row r="18">
          <cell r="CF18" t="str">
            <v>NPMS_1_GE</v>
          </cell>
        </row>
        <row r="19">
          <cell r="CF19" t="str">
            <v>NPMS_2_GE</v>
          </cell>
        </row>
        <row r="20">
          <cell r="CF20" t="str">
            <v>NPMS_3_GE</v>
          </cell>
        </row>
        <row r="21">
          <cell r="CF21" t="str">
            <v>NPMS_4_GE</v>
          </cell>
        </row>
        <row r="22">
          <cell r="CF22" t="str">
            <v>NPMS_5_GE</v>
          </cell>
        </row>
        <row r="23">
          <cell r="CF23" t="str">
            <v>NPMS_6_GE</v>
          </cell>
        </row>
        <row r="24">
          <cell r="CF24" t="str">
            <v>NPMS_7_GE</v>
          </cell>
        </row>
        <row r="25">
          <cell r="CF25" t="str">
            <v>NPMS_8_GE</v>
          </cell>
        </row>
        <row r="26">
          <cell r="CF26" t="str">
            <v>NPMS_9_GE</v>
          </cell>
        </row>
        <row r="27">
          <cell r="CF27" t="str">
            <v>NPMS_10_GE</v>
          </cell>
        </row>
        <row r="28">
          <cell r="CF28" t="str">
            <v>NPMS_11_GE</v>
          </cell>
        </row>
        <row r="29">
          <cell r="CF29" t="str">
            <v>NPMS_12_GE</v>
          </cell>
        </row>
        <row r="30">
          <cell r="CF30" t="str">
            <v>NPMS_13_GE</v>
          </cell>
        </row>
        <row r="31">
          <cell r="CF31" t="str">
            <v>NPMS_14_GE</v>
          </cell>
        </row>
        <row r="32">
          <cell r="CF32" t="str">
            <v>NPMS_15_GE</v>
          </cell>
        </row>
        <row r="33">
          <cell r="CF33" t="str">
            <v>JOSS_1</v>
          </cell>
        </row>
        <row r="34">
          <cell r="CF34" t="str">
            <v>JOSS_2</v>
          </cell>
        </row>
        <row r="35">
          <cell r="CF35" t="str">
            <v>JOSS_3</v>
          </cell>
        </row>
        <row r="36">
          <cell r="CF36" t="str">
            <v>JOSS_4</v>
          </cell>
        </row>
        <row r="37">
          <cell r="CF37" t="str">
            <v>JOSS_5</v>
          </cell>
        </row>
        <row r="38">
          <cell r="CF38" t="str">
            <v>JOSS_6</v>
          </cell>
        </row>
        <row r="39">
          <cell r="CF39" t="str">
            <v>JOSS_7</v>
          </cell>
        </row>
        <row r="40">
          <cell r="CF40" t="str">
            <v>JOSS_8</v>
          </cell>
        </row>
        <row r="41">
          <cell r="CF41" t="str">
            <v>JOSS_9</v>
          </cell>
        </row>
        <row r="42">
          <cell r="CF42" t="str">
            <v>JOSS_10</v>
          </cell>
        </row>
        <row r="43">
          <cell r="CF43" t="str">
            <v>JOSS_11</v>
          </cell>
        </row>
        <row r="44">
          <cell r="CF44" t="str">
            <v>JOSS_12</v>
          </cell>
        </row>
        <row r="45">
          <cell r="CF45" t="str">
            <v>JOSS_13</v>
          </cell>
        </row>
        <row r="46">
          <cell r="CF46" t="str">
            <v>JOSS_14</v>
          </cell>
        </row>
        <row r="47">
          <cell r="CF47" t="str">
            <v>JOSS_15</v>
          </cell>
        </row>
        <row r="48">
          <cell r="CF48" t="str">
            <v>JOSS_16</v>
          </cell>
        </row>
        <row r="49">
          <cell r="CF49" t="str">
            <v>JOSS_17</v>
          </cell>
        </row>
        <row r="50">
          <cell r="CF50" t="str">
            <v>JOSS_18</v>
          </cell>
        </row>
        <row r="51">
          <cell r="CF51" t="str">
            <v>JOSS_19</v>
          </cell>
        </row>
        <row r="52">
          <cell r="CF52" t="str">
            <v>JOSS_20</v>
          </cell>
        </row>
        <row r="53">
          <cell r="CF53" t="str">
            <v>JOSS_21</v>
          </cell>
        </row>
        <row r="54">
          <cell r="CF54" t="str">
            <v>JOSS_22</v>
          </cell>
        </row>
        <row r="55">
          <cell r="CF55" t="str">
            <v>JOSS_23</v>
          </cell>
        </row>
        <row r="56">
          <cell r="CF56" t="str">
            <v>JOSS_24</v>
          </cell>
        </row>
        <row r="57">
          <cell r="CF57" t="str">
            <v>JOSS_25</v>
          </cell>
        </row>
      </sheetData>
      <sheetData sheetId="7">
        <row r="8">
          <cell r="A8" t="str">
            <v>Atrazine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www.commonchemistry.org/ChemicalDetail.aspx?ref=1912-24-9"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7"/>
  <sheetViews>
    <sheetView zoomScale="81" zoomScaleNormal="81" zoomScaleSheetLayoutView="140" workbookViewId="0">
      <selection activeCell="C15" sqref="C15"/>
    </sheetView>
  </sheetViews>
  <sheetFormatPr defaultColWidth="9.140625" defaultRowHeight="12.75" x14ac:dyDescent="0.2"/>
  <cols>
    <col min="1" max="1" width="8.7109375" style="221" customWidth="1"/>
    <col min="2" max="2" width="22.140625" style="221" bestFit="1" customWidth="1"/>
    <col min="3" max="3" width="44.28515625" style="221" customWidth="1"/>
    <col min="4" max="16384" width="9.140625" style="221"/>
  </cols>
  <sheetData>
    <row r="1" spans="1:3" ht="22.5" customHeight="1" x14ac:dyDescent="0.2">
      <c r="A1" s="324" t="s">
        <v>43</v>
      </c>
      <c r="B1" s="324"/>
      <c r="C1" s="324"/>
    </row>
    <row r="3" spans="1:3" x14ac:dyDescent="0.2">
      <c r="A3" s="325"/>
      <c r="B3" s="326"/>
      <c r="C3" s="327"/>
    </row>
    <row r="4" spans="1:3" ht="13.5" thickBot="1" x14ac:dyDescent="0.25"/>
    <row r="5" spans="1:3" ht="30" customHeight="1" x14ac:dyDescent="0.25">
      <c r="A5" s="328" t="s">
        <v>44</v>
      </c>
      <c r="B5" s="222" t="s">
        <v>45</v>
      </c>
      <c r="C5" s="223"/>
    </row>
    <row r="6" spans="1:3" ht="30" customHeight="1" x14ac:dyDescent="0.25">
      <c r="A6" s="329"/>
      <c r="B6" s="224" t="s">
        <v>46</v>
      </c>
      <c r="C6" s="225"/>
    </row>
    <row r="7" spans="1:3" ht="30" customHeight="1" thickBot="1" x14ac:dyDescent="0.3">
      <c r="A7" s="330"/>
      <c r="B7" s="226" t="s">
        <v>47</v>
      </c>
      <c r="C7" s="227"/>
    </row>
    <row r="8" spans="1:3" ht="30" customHeight="1" x14ac:dyDescent="0.2">
      <c r="A8" s="331" t="s">
        <v>48</v>
      </c>
      <c r="B8" s="228" t="s">
        <v>45</v>
      </c>
      <c r="C8" s="229"/>
    </row>
    <row r="9" spans="1:3" ht="30" customHeight="1" x14ac:dyDescent="0.25">
      <c r="A9" s="332"/>
      <c r="B9" s="230" t="s">
        <v>46</v>
      </c>
      <c r="C9" s="225"/>
    </row>
    <row r="10" spans="1:3" ht="30" customHeight="1" thickBot="1" x14ac:dyDescent="0.3">
      <c r="A10" s="333"/>
      <c r="B10" s="231" t="s">
        <v>47</v>
      </c>
      <c r="C10" s="227"/>
    </row>
    <row r="11" spans="1:3" ht="30" customHeight="1" x14ac:dyDescent="0.25">
      <c r="A11" s="331" t="s">
        <v>49</v>
      </c>
      <c r="B11" s="228" t="s">
        <v>50</v>
      </c>
      <c r="C11" s="223"/>
    </row>
    <row r="12" spans="1:3" ht="30" customHeight="1" x14ac:dyDescent="0.25">
      <c r="A12" s="332"/>
      <c r="B12" s="230" t="s">
        <v>51</v>
      </c>
      <c r="C12" s="225"/>
    </row>
    <row r="13" spans="1:3" ht="30" customHeight="1" x14ac:dyDescent="0.2">
      <c r="A13" s="332"/>
      <c r="B13" s="230" t="s">
        <v>52</v>
      </c>
      <c r="C13" s="232"/>
    </row>
    <row r="14" spans="1:3" ht="30" customHeight="1" thickBot="1" x14ac:dyDescent="0.25">
      <c r="A14" s="333"/>
      <c r="B14" s="231" t="s">
        <v>53</v>
      </c>
      <c r="C14" s="233"/>
    </row>
    <row r="15" spans="1:3" ht="15" customHeight="1" x14ac:dyDescent="0.25">
      <c r="A15" s="321" t="s">
        <v>1151</v>
      </c>
      <c r="B15" s="319" t="s">
        <v>1152</v>
      </c>
      <c r="C15" s="223"/>
    </row>
    <row r="16" spans="1:3" ht="23.25" customHeight="1" x14ac:dyDescent="0.25">
      <c r="A16" s="322"/>
      <c r="B16" s="319" t="s">
        <v>1153</v>
      </c>
      <c r="C16" s="225"/>
    </row>
    <row r="17" spans="1:3" ht="21" customHeight="1" x14ac:dyDescent="0.2">
      <c r="A17" s="323"/>
      <c r="B17" s="319" t="s">
        <v>1154</v>
      </c>
      <c r="C17" s="232"/>
    </row>
  </sheetData>
  <mergeCells count="6">
    <mergeCell ref="A15:A17"/>
    <mergeCell ref="A1:C1"/>
    <mergeCell ref="A3:C3"/>
    <mergeCell ref="A5:A7"/>
    <mergeCell ref="A8:A10"/>
    <mergeCell ref="A11:A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43"/>
  <sheetViews>
    <sheetView zoomScale="130" zoomScaleNormal="130" workbookViewId="0">
      <selection activeCell="D32" sqref="D32"/>
    </sheetView>
  </sheetViews>
  <sheetFormatPr defaultColWidth="9.140625" defaultRowHeight="15" x14ac:dyDescent="0.25"/>
  <cols>
    <col min="1" max="1" width="19.85546875" style="54" customWidth="1"/>
    <col min="2" max="2" width="9.7109375" style="54" customWidth="1"/>
    <col min="3" max="3" width="32.140625" style="54" customWidth="1"/>
    <col min="4" max="4" width="13.28515625" style="54" customWidth="1"/>
    <col min="5" max="5" width="12.85546875" style="54" customWidth="1"/>
    <col min="6" max="7" width="21.42578125" style="54" customWidth="1"/>
    <col min="8" max="8" width="32.7109375" style="54" bestFit="1" customWidth="1"/>
    <col min="9" max="9" width="33.28515625" style="54" bestFit="1" customWidth="1"/>
    <col min="10" max="10" width="33" style="54" bestFit="1" customWidth="1"/>
    <col min="11" max="11" width="33.28515625" style="54" bestFit="1" customWidth="1"/>
    <col min="12" max="12" width="33" style="54" bestFit="1" customWidth="1"/>
    <col min="13" max="13" width="18.7109375" style="54" bestFit="1" customWidth="1"/>
    <col min="14" max="16384" width="9.140625" style="54"/>
  </cols>
  <sheetData>
    <row r="1" spans="1:13" x14ac:dyDescent="0.25">
      <c r="A1" s="334" t="s">
        <v>401</v>
      </c>
      <c r="B1" s="334"/>
      <c r="C1" s="334"/>
      <c r="D1" s="334"/>
      <c r="E1" s="334"/>
      <c r="F1" s="334"/>
      <c r="G1" s="313"/>
      <c r="H1" s="313"/>
      <c r="I1" s="313"/>
      <c r="J1" s="313"/>
      <c r="K1" s="313"/>
      <c r="L1" s="313"/>
    </row>
    <row r="2" spans="1:13" x14ac:dyDescent="0.25">
      <c r="A2" s="51" t="s">
        <v>259</v>
      </c>
      <c r="B2" s="51" t="s">
        <v>260</v>
      </c>
      <c r="C2" s="51" t="s">
        <v>261</v>
      </c>
      <c r="D2" s="51" t="s">
        <v>262</v>
      </c>
      <c r="E2" s="51" t="s">
        <v>1135</v>
      </c>
      <c r="F2" s="51" t="s">
        <v>263</v>
      </c>
      <c r="G2" s="51" t="s">
        <v>1136</v>
      </c>
      <c r="H2" s="51" t="s">
        <v>1137</v>
      </c>
      <c r="I2" s="51" t="s">
        <v>1138</v>
      </c>
      <c r="J2" s="51" t="s">
        <v>1139</v>
      </c>
      <c r="K2" s="51" t="s">
        <v>1140</v>
      </c>
      <c r="L2" s="51" t="s">
        <v>1141</v>
      </c>
      <c r="M2" s="316" t="s">
        <v>1142</v>
      </c>
    </row>
    <row r="3" spans="1:13" x14ac:dyDescent="0.25">
      <c r="A3" s="47" t="s">
        <v>264</v>
      </c>
      <c r="B3" s="47" t="s">
        <v>265</v>
      </c>
      <c r="C3" s="47" t="s">
        <v>266</v>
      </c>
      <c r="D3" s="47" t="s">
        <v>267</v>
      </c>
      <c r="F3" s="48">
        <v>103.061437</v>
      </c>
      <c r="G3" s="48"/>
      <c r="H3" s="48">
        <v>120.087986</v>
      </c>
      <c r="I3" s="48">
        <v>125.04338199999999</v>
      </c>
      <c r="J3" s="47"/>
      <c r="M3" s="316" t="s">
        <v>1143</v>
      </c>
    </row>
    <row r="4" spans="1:13" x14ac:dyDescent="0.25">
      <c r="A4" s="47" t="s">
        <v>268</v>
      </c>
      <c r="B4" s="47" t="s">
        <v>269</v>
      </c>
      <c r="C4" s="53" t="s">
        <v>270</v>
      </c>
      <c r="D4" s="47" t="s">
        <v>271</v>
      </c>
      <c r="F4" s="52">
        <v>85.050872999999996</v>
      </c>
      <c r="G4" s="52"/>
      <c r="H4" s="52">
        <v>102.077422</v>
      </c>
      <c r="I4" s="52">
        <v>107.03281699999999</v>
      </c>
      <c r="J4" s="55"/>
      <c r="M4" s="316" t="s">
        <v>1144</v>
      </c>
    </row>
    <row r="5" spans="1:13" x14ac:dyDescent="0.25">
      <c r="A5" s="47" t="s">
        <v>272</v>
      </c>
      <c r="B5" s="47" t="s">
        <v>273</v>
      </c>
      <c r="C5" s="47" t="s">
        <v>274</v>
      </c>
      <c r="D5" s="47" t="s">
        <v>275</v>
      </c>
      <c r="F5" s="52">
        <v>112.086924</v>
      </c>
      <c r="G5" s="52"/>
      <c r="H5" s="52">
        <v>129.113473</v>
      </c>
      <c r="I5" s="52">
        <v>134.06886800000001</v>
      </c>
      <c r="J5" s="55"/>
      <c r="M5" s="316" t="s">
        <v>1145</v>
      </c>
    </row>
    <row r="6" spans="1:13" x14ac:dyDescent="0.25">
      <c r="A6" s="47" t="s">
        <v>415</v>
      </c>
      <c r="B6" s="47" t="s">
        <v>276</v>
      </c>
      <c r="C6" s="47" t="s">
        <v>277</v>
      </c>
      <c r="D6" s="47" t="s">
        <v>278</v>
      </c>
      <c r="E6" s="54">
        <v>122.0731</v>
      </c>
      <c r="F6" s="48">
        <v>122.073104</v>
      </c>
      <c r="G6" s="48"/>
      <c r="H6" s="48">
        <v>140.10747799999999</v>
      </c>
      <c r="I6" s="48">
        <v>145.062873</v>
      </c>
      <c r="J6" s="55"/>
      <c r="M6" s="316" t="s">
        <v>1146</v>
      </c>
    </row>
    <row r="7" spans="1:13" x14ac:dyDescent="0.25">
      <c r="A7" s="47" t="s">
        <v>279</v>
      </c>
      <c r="B7" s="47" t="s">
        <v>280</v>
      </c>
      <c r="C7" s="47" t="s">
        <v>281</v>
      </c>
      <c r="D7" s="47" t="s">
        <v>282</v>
      </c>
      <c r="F7" s="48">
        <v>142.008613</v>
      </c>
      <c r="G7" s="48"/>
      <c r="H7" s="48">
        <v>159.03516200000001</v>
      </c>
      <c r="I7" s="48">
        <v>163.990557</v>
      </c>
      <c r="J7" s="55"/>
      <c r="M7" s="316" t="s">
        <v>1147</v>
      </c>
    </row>
    <row r="8" spans="1:13" x14ac:dyDescent="0.25">
      <c r="A8" s="47" t="s">
        <v>403</v>
      </c>
      <c r="B8" s="47" t="s">
        <v>283</v>
      </c>
      <c r="C8" s="47" t="s">
        <v>284</v>
      </c>
      <c r="D8" s="47" t="s">
        <v>285</v>
      </c>
      <c r="F8" s="49">
        <v>724.72237600000005</v>
      </c>
      <c r="G8" s="315">
        <v>724.72239999999999</v>
      </c>
      <c r="H8" s="315"/>
      <c r="I8" s="315"/>
      <c r="J8" s="55"/>
      <c r="M8" s="316"/>
    </row>
    <row r="9" spans="1:13" x14ac:dyDescent="0.25">
      <c r="A9" s="47" t="s">
        <v>286</v>
      </c>
      <c r="B9" s="47" t="s">
        <v>287</v>
      </c>
      <c r="C9" s="47" t="s">
        <v>288</v>
      </c>
      <c r="D9" s="47" t="s">
        <v>289</v>
      </c>
      <c r="F9" s="52">
        <v>646.149677</v>
      </c>
      <c r="G9" s="52"/>
      <c r="H9" s="52">
        <v>663.17622600000004</v>
      </c>
      <c r="I9" s="52">
        <v>668.13162199999999</v>
      </c>
      <c r="J9" s="55"/>
      <c r="M9" s="316" t="s">
        <v>1148</v>
      </c>
    </row>
    <row r="10" spans="1:13" x14ac:dyDescent="0.25">
      <c r="A10" s="47" t="s">
        <v>290</v>
      </c>
      <c r="B10" s="47" t="s">
        <v>291</v>
      </c>
      <c r="C10" s="47" t="s">
        <v>292</v>
      </c>
      <c r="D10" s="47" t="s">
        <v>293</v>
      </c>
      <c r="F10" s="49">
        <v>256.92985499999998</v>
      </c>
      <c r="G10" s="49"/>
      <c r="H10" s="49">
        <v>273.95640400000002</v>
      </c>
      <c r="I10" s="49">
        <v>278.91179899999997</v>
      </c>
      <c r="J10" s="55"/>
    </row>
    <row r="11" spans="1:13" x14ac:dyDescent="0.25">
      <c r="A11" s="47" t="s">
        <v>294</v>
      </c>
      <c r="B11" s="47" t="s">
        <v>295</v>
      </c>
      <c r="C11" s="47" t="s">
        <v>296</v>
      </c>
      <c r="D11" s="47" t="s">
        <v>297</v>
      </c>
      <c r="F11" s="49">
        <v>191.08487500000001</v>
      </c>
      <c r="G11" s="49"/>
      <c r="H11" s="49">
        <v>208.1114</v>
      </c>
      <c r="I11" s="49">
        <v>213.06681900000001</v>
      </c>
      <c r="J11" s="55"/>
    </row>
    <row r="12" spans="1:13" x14ac:dyDescent="0.25">
      <c r="A12" s="47" t="s">
        <v>298</v>
      </c>
      <c r="B12" s="47" t="s">
        <v>299</v>
      </c>
      <c r="C12" s="47" t="s">
        <v>300</v>
      </c>
      <c r="D12" s="47" t="s">
        <v>301</v>
      </c>
      <c r="F12" s="52">
        <v>220.95317700000001</v>
      </c>
      <c r="G12" s="52"/>
      <c r="H12" s="52">
        <v>237.979726</v>
      </c>
      <c r="I12" s="52">
        <v>242.93512100000001</v>
      </c>
      <c r="J12" s="55"/>
    </row>
    <row r="13" spans="1:13" x14ac:dyDescent="0.25">
      <c r="A13" s="47" t="s">
        <v>302</v>
      </c>
      <c r="B13" s="47" t="s">
        <v>303</v>
      </c>
      <c r="C13" s="47" t="s">
        <v>304</v>
      </c>
      <c r="D13" s="47" t="s">
        <v>305</v>
      </c>
      <c r="F13" s="52">
        <v>916.52642600000001</v>
      </c>
      <c r="G13" s="52"/>
      <c r="H13" s="52">
        <v>933.55297599999994</v>
      </c>
      <c r="I13" s="52">
        <v>938.50837100000001</v>
      </c>
      <c r="J13" s="55"/>
    </row>
    <row r="14" spans="1:13" x14ac:dyDescent="0.25">
      <c r="A14" s="47" t="s">
        <v>306</v>
      </c>
      <c r="B14" s="53" t="s">
        <v>307</v>
      </c>
      <c r="C14" s="47" t="s">
        <v>308</v>
      </c>
      <c r="D14" s="47" t="s">
        <v>309</v>
      </c>
      <c r="F14" s="52">
        <v>238.97658799999999</v>
      </c>
      <c r="G14" s="52"/>
      <c r="H14" s="52">
        <v>256.00313699999998</v>
      </c>
      <c r="I14" s="52">
        <v>260.95853199999999</v>
      </c>
      <c r="J14" s="55"/>
    </row>
    <row r="15" spans="1:13" x14ac:dyDescent="0.25">
      <c r="A15" s="47" t="s">
        <v>310</v>
      </c>
      <c r="B15" s="47" t="s">
        <v>311</v>
      </c>
      <c r="C15" s="47" t="s">
        <v>312</v>
      </c>
      <c r="D15" s="47" t="s">
        <v>313</v>
      </c>
      <c r="F15" s="48">
        <v>786.35963600000002</v>
      </c>
      <c r="G15" s="48"/>
      <c r="H15" s="48">
        <v>803.38618499999995</v>
      </c>
      <c r="I15" s="48">
        <v>808.34158000000002</v>
      </c>
      <c r="J15" s="55"/>
    </row>
    <row r="16" spans="1:13" x14ac:dyDescent="0.25">
      <c r="A16" s="47" t="s">
        <v>314</v>
      </c>
      <c r="B16" s="47" t="s">
        <v>315</v>
      </c>
      <c r="C16" s="47" t="s">
        <v>316</v>
      </c>
      <c r="D16" s="47" t="s">
        <v>317</v>
      </c>
      <c r="F16" s="48">
        <v>732.46812399999999</v>
      </c>
      <c r="G16" s="48"/>
      <c r="H16" s="48">
        <v>749.49467300000003</v>
      </c>
      <c r="I16" s="48">
        <v>754.45006799999999</v>
      </c>
      <c r="J16" s="55"/>
    </row>
    <row r="17" spans="1:11" x14ac:dyDescent="0.25">
      <c r="A17" s="47" t="s">
        <v>318</v>
      </c>
      <c r="B17" s="47" t="s">
        <v>319</v>
      </c>
      <c r="C17" s="47" t="s">
        <v>320</v>
      </c>
      <c r="D17" s="47" t="s">
        <v>321</v>
      </c>
      <c r="F17" s="48">
        <v>886.53111799999999</v>
      </c>
      <c r="G17" s="48"/>
      <c r="H17" s="48">
        <v>903.55766700000004</v>
      </c>
      <c r="I17" s="48">
        <v>908.51306199999999</v>
      </c>
      <c r="J17" s="55"/>
    </row>
    <row r="18" spans="1:11" x14ac:dyDescent="0.25">
      <c r="A18" s="50" t="s">
        <v>416</v>
      </c>
      <c r="B18" s="50" t="s">
        <v>322</v>
      </c>
      <c r="C18" s="50" t="s">
        <v>323</v>
      </c>
      <c r="D18" s="50" t="s">
        <v>324</v>
      </c>
      <c r="F18" s="49">
        <v>890.52603299999998</v>
      </c>
      <c r="G18" s="49"/>
      <c r="H18" s="49">
        <v>890.52599999999995</v>
      </c>
      <c r="I18" s="49">
        <v>895.48142800000005</v>
      </c>
      <c r="J18" s="55"/>
    </row>
    <row r="19" spans="1:11" x14ac:dyDescent="0.25">
      <c r="A19" s="47" t="s">
        <v>325</v>
      </c>
      <c r="B19" s="47" t="s">
        <v>326</v>
      </c>
      <c r="C19" s="47" t="s">
        <v>327</v>
      </c>
      <c r="D19" s="47" t="s">
        <v>328</v>
      </c>
      <c r="F19" s="52">
        <v>725.48343899999998</v>
      </c>
      <c r="G19" s="52"/>
      <c r="H19" s="52">
        <v>742.51</v>
      </c>
      <c r="I19" s="52">
        <v>747.46538399999997</v>
      </c>
      <c r="J19" s="55"/>
    </row>
    <row r="20" spans="1:11" x14ac:dyDescent="0.25">
      <c r="A20" s="47" t="s">
        <v>417</v>
      </c>
      <c r="B20" s="47" t="s">
        <v>329</v>
      </c>
      <c r="C20" s="47" t="s">
        <v>330</v>
      </c>
      <c r="D20" s="47" t="s">
        <v>331</v>
      </c>
      <c r="F20" s="48">
        <v>892.54168300000003</v>
      </c>
      <c r="G20" s="48"/>
      <c r="H20" s="48">
        <v>892.54169999999999</v>
      </c>
      <c r="I20" s="48">
        <v>897.49707799999999</v>
      </c>
      <c r="J20" s="55"/>
    </row>
    <row r="21" spans="1:11" x14ac:dyDescent="0.25">
      <c r="A21" s="47"/>
      <c r="B21" s="47"/>
      <c r="C21" s="47"/>
      <c r="D21" s="47"/>
      <c r="E21" s="48"/>
      <c r="F21" s="47"/>
      <c r="G21" s="47"/>
      <c r="H21" s="47"/>
      <c r="I21" s="47"/>
    </row>
    <row r="22" spans="1:11" x14ac:dyDescent="0.25">
      <c r="A22" s="46" t="s">
        <v>418</v>
      </c>
      <c r="B22" s="47"/>
      <c r="C22" s="47"/>
      <c r="D22" s="47"/>
      <c r="E22" s="48"/>
      <c r="F22" s="47"/>
      <c r="G22" s="47"/>
      <c r="H22" s="47"/>
      <c r="I22" s="47"/>
    </row>
    <row r="23" spans="1:11" x14ac:dyDescent="0.25">
      <c r="A23" s="55"/>
      <c r="B23" s="55"/>
      <c r="C23" s="55"/>
      <c r="D23" s="55"/>
      <c r="E23" s="55"/>
      <c r="F23" s="55"/>
      <c r="G23" s="55"/>
      <c r="H23" s="55"/>
      <c r="I23" s="55"/>
    </row>
    <row r="24" spans="1:11" x14ac:dyDescent="0.25">
      <c r="A24" s="335" t="s">
        <v>402</v>
      </c>
      <c r="B24" s="336"/>
      <c r="C24" s="336"/>
      <c r="D24" s="336"/>
      <c r="E24" s="336"/>
      <c r="F24" s="336"/>
      <c r="G24" s="314"/>
      <c r="H24" s="314"/>
      <c r="I24" s="314"/>
      <c r="J24" s="314"/>
    </row>
    <row r="25" spans="1:11" x14ac:dyDescent="0.25">
      <c r="A25" s="51" t="s">
        <v>259</v>
      </c>
      <c r="B25" s="51" t="s">
        <v>260</v>
      </c>
      <c r="C25" s="51" t="s">
        <v>261</v>
      </c>
      <c r="D25" s="51" t="s">
        <v>262</v>
      </c>
      <c r="E25" s="51" t="s">
        <v>332</v>
      </c>
      <c r="F25" s="51" t="s">
        <v>1150</v>
      </c>
      <c r="G25" s="51" t="s">
        <v>1149</v>
      </c>
      <c r="H25" s="51" t="s">
        <v>1139</v>
      </c>
      <c r="I25" s="51" t="s">
        <v>1140</v>
      </c>
      <c r="J25" s="51" t="s">
        <v>1141</v>
      </c>
      <c r="K25" s="316" t="s">
        <v>1142</v>
      </c>
    </row>
    <row r="26" spans="1:11" x14ac:dyDescent="0.25">
      <c r="A26" s="47" t="s">
        <v>333</v>
      </c>
      <c r="B26" s="47" t="s">
        <v>269</v>
      </c>
      <c r="C26" s="53" t="s">
        <v>270</v>
      </c>
      <c r="D26" s="47" t="s">
        <v>271</v>
      </c>
      <c r="E26" s="48">
        <v>83.036320000000003</v>
      </c>
      <c r="F26" s="318">
        <v>143.0575</v>
      </c>
      <c r="G26" s="318">
        <v>119.012997</v>
      </c>
      <c r="H26" s="55"/>
      <c r="I26" s="55"/>
      <c r="K26" s="316" t="s">
        <v>1143</v>
      </c>
    </row>
    <row r="27" spans="1:11" x14ac:dyDescent="0.25">
      <c r="A27" s="47" t="s">
        <v>334</v>
      </c>
      <c r="B27" s="47" t="s">
        <v>335</v>
      </c>
      <c r="C27" s="53" t="s">
        <v>336</v>
      </c>
      <c r="D27" s="47" t="s">
        <v>337</v>
      </c>
      <c r="E27" s="52">
        <v>121.02950300000001</v>
      </c>
      <c r="F27" s="318">
        <v>181.05063200000001</v>
      </c>
      <c r="G27" s="318">
        <v>157.006181</v>
      </c>
      <c r="H27" s="55"/>
      <c r="I27" s="55"/>
      <c r="K27" s="316" t="s">
        <v>1144</v>
      </c>
    </row>
    <row r="28" spans="1:11" x14ac:dyDescent="0.25">
      <c r="A28" s="47" t="s">
        <v>338</v>
      </c>
      <c r="B28" s="47" t="s">
        <v>339</v>
      </c>
      <c r="C28" s="53" t="s">
        <v>340</v>
      </c>
      <c r="D28" s="47" t="s">
        <v>341</v>
      </c>
      <c r="E28" s="52">
        <v>182.00462400000001</v>
      </c>
      <c r="F28" s="318">
        <v>242.02575400000001</v>
      </c>
      <c r="G28" s="318">
        <v>217.981302</v>
      </c>
      <c r="H28" s="55"/>
      <c r="I28" s="55"/>
      <c r="K28" s="316" t="s">
        <v>1145</v>
      </c>
    </row>
    <row r="29" spans="1:11" x14ac:dyDescent="0.25">
      <c r="A29" s="47" t="s">
        <v>342</v>
      </c>
      <c r="B29" s="47" t="s">
        <v>343</v>
      </c>
      <c r="C29" s="53" t="s">
        <v>344</v>
      </c>
      <c r="D29" s="47" t="s">
        <v>345</v>
      </c>
      <c r="E29" s="48">
        <v>137.024418</v>
      </c>
      <c r="F29" s="318">
        <v>197.045547</v>
      </c>
      <c r="G29" s="318">
        <v>173.00109499999999</v>
      </c>
      <c r="H29" s="55"/>
      <c r="I29" s="55"/>
      <c r="K29" s="316" t="s">
        <v>1146</v>
      </c>
    </row>
    <row r="30" spans="1:11" x14ac:dyDescent="0.25">
      <c r="A30" s="47" t="s">
        <v>346</v>
      </c>
      <c r="B30" s="47" t="s">
        <v>347</v>
      </c>
      <c r="C30" s="53" t="s">
        <v>348</v>
      </c>
      <c r="D30" s="47" t="s">
        <v>349</v>
      </c>
      <c r="E30" s="48">
        <v>182.10473400000001</v>
      </c>
      <c r="F30" s="318">
        <v>242.12586300000001</v>
      </c>
      <c r="G30" s="318">
        <v>218.081411</v>
      </c>
      <c r="H30" s="55"/>
      <c r="I30" s="55"/>
      <c r="K30" s="316" t="s">
        <v>1147</v>
      </c>
    </row>
    <row r="31" spans="1:11" x14ac:dyDescent="0.25">
      <c r="A31" s="47" t="s">
        <v>350</v>
      </c>
      <c r="B31" s="47" t="s">
        <v>351</v>
      </c>
      <c r="C31" s="53" t="s">
        <v>352</v>
      </c>
      <c r="D31" s="47" t="s">
        <v>353</v>
      </c>
      <c r="E31" s="49">
        <v>340.13210900000001</v>
      </c>
      <c r="F31" s="318">
        <v>400.15323899999999</v>
      </c>
      <c r="G31" s="318">
        <v>376.10878700000001</v>
      </c>
      <c r="H31" s="55"/>
      <c r="I31" s="55"/>
      <c r="K31" s="316"/>
    </row>
    <row r="32" spans="1:11" x14ac:dyDescent="0.25">
      <c r="A32" s="47" t="s">
        <v>354</v>
      </c>
      <c r="B32" s="47" t="s">
        <v>355</v>
      </c>
      <c r="C32" s="53" t="s">
        <v>356</v>
      </c>
      <c r="D32" s="47" t="s">
        <v>357</v>
      </c>
      <c r="E32" s="52">
        <v>273.85086100000001</v>
      </c>
      <c r="F32" s="318">
        <v>333.87199099999998</v>
      </c>
      <c r="G32" s="318">
        <v>311.82538099999999</v>
      </c>
      <c r="H32" s="55"/>
      <c r="I32" s="55"/>
      <c r="K32" s="316" t="s">
        <v>1148</v>
      </c>
    </row>
    <row r="33" spans="1:9" x14ac:dyDescent="0.25">
      <c r="A33" s="47" t="s">
        <v>358</v>
      </c>
      <c r="B33" s="47" t="s">
        <v>359</v>
      </c>
      <c r="C33" s="53" t="s">
        <v>360</v>
      </c>
      <c r="D33" s="47" t="s">
        <v>361</v>
      </c>
      <c r="E33" s="49">
        <v>199.01674499999999</v>
      </c>
      <c r="F33" s="318">
        <v>259.03677800000003</v>
      </c>
      <c r="G33" s="318">
        <v>234.99342300000001</v>
      </c>
      <c r="H33" s="55"/>
      <c r="I33" s="55"/>
    </row>
    <row r="34" spans="1:9" x14ac:dyDescent="0.25">
      <c r="A34" s="47" t="s">
        <v>362</v>
      </c>
      <c r="B34" s="47" t="s">
        <v>363</v>
      </c>
      <c r="C34" s="53" t="s">
        <v>364</v>
      </c>
      <c r="D34" s="47" t="s">
        <v>365</v>
      </c>
      <c r="E34" s="49">
        <v>143.107753</v>
      </c>
      <c r="F34" s="318">
        <v>203.128883</v>
      </c>
      <c r="G34" s="318">
        <v>179.084431</v>
      </c>
      <c r="H34" s="55"/>
      <c r="I34" s="55"/>
    </row>
    <row r="35" spans="1:9" x14ac:dyDescent="0.25">
      <c r="A35" s="47" t="s">
        <v>366</v>
      </c>
      <c r="B35" s="47" t="s">
        <v>367</v>
      </c>
      <c r="C35" s="53" t="s">
        <v>368</v>
      </c>
      <c r="D35" s="47" t="s">
        <v>369</v>
      </c>
      <c r="E35" s="52">
        <v>251.08260100000001</v>
      </c>
      <c r="F35" s="318">
        <v>311.10373099999998</v>
      </c>
      <c r="G35" s="318">
        <v>287.059279</v>
      </c>
      <c r="H35" s="55"/>
      <c r="I35" s="55"/>
    </row>
    <row r="36" spans="1:9" x14ac:dyDescent="0.25">
      <c r="A36" s="47" t="s">
        <v>370</v>
      </c>
      <c r="B36" s="47" t="s">
        <v>371</v>
      </c>
      <c r="C36" s="53" t="s">
        <v>372</v>
      </c>
      <c r="D36" s="47" t="s">
        <v>373</v>
      </c>
      <c r="E36" s="52">
        <v>320.04952300000002</v>
      </c>
      <c r="F36" s="318">
        <v>380.07069999999999</v>
      </c>
      <c r="G36" s="318">
        <v>356.02620000000002</v>
      </c>
      <c r="H36" s="55"/>
      <c r="I36" s="55"/>
    </row>
    <row r="37" spans="1:9" x14ac:dyDescent="0.25">
      <c r="A37" s="47" t="s">
        <v>374</v>
      </c>
      <c r="B37" s="47" t="s">
        <v>375</v>
      </c>
      <c r="C37" s="53" t="s">
        <v>376</v>
      </c>
      <c r="D37" s="47" t="s">
        <v>377</v>
      </c>
      <c r="E37" s="52">
        <v>321.97343499999999</v>
      </c>
      <c r="F37" s="318">
        <v>381.99456500000002</v>
      </c>
      <c r="G37" s="318">
        <v>357.95011299999999</v>
      </c>
      <c r="H37" s="55"/>
      <c r="I37" s="55"/>
    </row>
    <row r="38" spans="1:9" x14ac:dyDescent="0.25">
      <c r="A38" s="47" t="s">
        <v>378</v>
      </c>
      <c r="B38" s="47" t="s">
        <v>379</v>
      </c>
      <c r="C38" s="53" t="s">
        <v>380</v>
      </c>
      <c r="D38" s="47" t="s">
        <v>381</v>
      </c>
      <c r="E38" s="48">
        <v>239.06734499999999</v>
      </c>
      <c r="F38" s="318">
        <v>299.08847400000002</v>
      </c>
      <c r="G38" s="318">
        <v>275.04402299999998</v>
      </c>
      <c r="H38" s="55"/>
      <c r="I38" s="55"/>
    </row>
    <row r="39" spans="1:9" x14ac:dyDescent="0.25">
      <c r="A39" s="47" t="s">
        <v>382</v>
      </c>
      <c r="B39" s="47" t="s">
        <v>383</v>
      </c>
      <c r="C39" s="53" t="s">
        <v>384</v>
      </c>
      <c r="D39" s="47" t="s">
        <v>385</v>
      </c>
      <c r="E39" s="48">
        <v>337.074929</v>
      </c>
      <c r="F39" s="318">
        <v>397.09605800000003</v>
      </c>
      <c r="G39" s="318">
        <v>373.05160699999999</v>
      </c>
      <c r="H39" s="55"/>
      <c r="I39" s="55"/>
    </row>
    <row r="40" spans="1:9" x14ac:dyDescent="0.25">
      <c r="A40" s="47" t="s">
        <v>386</v>
      </c>
      <c r="B40" s="47" t="s">
        <v>387</v>
      </c>
      <c r="C40" s="53" t="s">
        <v>388</v>
      </c>
      <c r="D40" s="47" t="s">
        <v>389</v>
      </c>
      <c r="E40" s="48">
        <v>361.007182</v>
      </c>
      <c r="F40" s="318">
        <v>421.02831200000003</v>
      </c>
      <c r="G40" s="318">
        <v>396.98385999999999</v>
      </c>
      <c r="H40" s="55"/>
      <c r="I40" s="55"/>
    </row>
    <row r="41" spans="1:9" x14ac:dyDescent="0.25">
      <c r="A41" s="50" t="s">
        <v>390</v>
      </c>
      <c r="B41" s="50" t="s">
        <v>391</v>
      </c>
      <c r="C41" s="53" t="s">
        <v>392</v>
      </c>
      <c r="D41" s="50" t="s">
        <v>393</v>
      </c>
      <c r="E41" s="49">
        <v>286.94388600000002</v>
      </c>
      <c r="F41" s="318">
        <v>346.96501499999999</v>
      </c>
      <c r="G41" s="318">
        <v>324.91769599999998</v>
      </c>
      <c r="H41" s="55"/>
      <c r="I41" s="55"/>
    </row>
    <row r="42" spans="1:9" x14ac:dyDescent="0.25">
      <c r="A42" s="47" t="s">
        <v>394</v>
      </c>
      <c r="B42" s="47" t="s">
        <v>395</v>
      </c>
      <c r="C42" s="53" t="s">
        <v>396</v>
      </c>
      <c r="D42" s="47" t="s">
        <v>324</v>
      </c>
      <c r="E42" s="52">
        <v>871.48493099999996</v>
      </c>
      <c r="F42" s="317">
        <v>931.50609999999995</v>
      </c>
      <c r="G42" s="317">
        <v>907.46160799999996</v>
      </c>
      <c r="H42" s="55"/>
      <c r="I42" s="55"/>
    </row>
    <row r="43" spans="1:9" x14ac:dyDescent="0.25">
      <c r="A43" s="47" t="s">
        <v>397</v>
      </c>
      <c r="B43" s="47" t="s">
        <v>398</v>
      </c>
      <c r="C43" s="53" t="s">
        <v>399</v>
      </c>
      <c r="D43" s="47" t="s">
        <v>400</v>
      </c>
      <c r="E43" s="48">
        <v>749.48453700000005</v>
      </c>
      <c r="F43" s="317">
        <v>809.50570000000005</v>
      </c>
      <c r="G43" s="317">
        <v>785.46121400000004</v>
      </c>
      <c r="H43" s="55"/>
      <c r="I43" s="55"/>
    </row>
  </sheetData>
  <mergeCells count="2">
    <mergeCell ref="A1:F1"/>
    <mergeCell ref="A24:F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6:U74"/>
  <sheetViews>
    <sheetView topLeftCell="A7" workbookViewId="0"/>
  </sheetViews>
  <sheetFormatPr defaultColWidth="9" defaultRowHeight="15" x14ac:dyDescent="0.25"/>
  <cols>
    <col min="1" max="1" width="18" style="54" customWidth="1"/>
    <col min="2" max="4" width="10.7109375" style="54" customWidth="1"/>
    <col min="5" max="5" width="9" style="54"/>
    <col min="6" max="7" width="10.7109375" style="54" customWidth="1"/>
    <col min="8" max="8" width="12.42578125" style="72" customWidth="1"/>
    <col min="9" max="9" width="10.7109375" style="54" hidden="1" customWidth="1"/>
    <col min="10" max="10" width="16.7109375" style="57" hidden="1" customWidth="1"/>
    <col min="11" max="12" width="0" style="54" hidden="1" customWidth="1"/>
    <col min="13" max="17" width="9" style="54"/>
    <col min="18" max="18" width="14.85546875" style="54" customWidth="1"/>
    <col min="19" max="20" width="9" style="54"/>
    <col min="21" max="21" width="9.140625" style="54" hidden="1" customWidth="1"/>
    <col min="22" max="16384" width="9" style="54"/>
  </cols>
  <sheetData>
    <row r="6" spans="1:14" ht="15.75" thickBot="1" x14ac:dyDescent="0.3">
      <c r="A6" s="56"/>
      <c r="B6" s="56"/>
      <c r="C6" s="56"/>
      <c r="D6" s="56"/>
    </row>
    <row r="7" spans="1:14" ht="21" x14ac:dyDescent="0.35">
      <c r="A7" s="58"/>
      <c r="B7" s="59"/>
      <c r="C7" s="59"/>
      <c r="D7" s="59"/>
      <c r="E7" s="60"/>
      <c r="F7" s="60"/>
      <c r="G7" s="60"/>
      <c r="H7" s="73"/>
      <c r="N7" s="74" t="s">
        <v>411</v>
      </c>
    </row>
    <row r="8" spans="1:14" x14ac:dyDescent="0.25">
      <c r="A8" s="61"/>
      <c r="B8" s="62"/>
      <c r="C8" s="62"/>
      <c r="D8" s="62"/>
      <c r="E8" s="5"/>
      <c r="F8" s="5"/>
      <c r="G8" s="5"/>
      <c r="H8" s="75"/>
    </row>
    <row r="9" spans="1:14" x14ac:dyDescent="0.25">
      <c r="A9" s="61"/>
      <c r="B9" s="62"/>
      <c r="C9" s="63" t="s">
        <v>404</v>
      </c>
      <c r="D9" s="62"/>
      <c r="E9" s="5"/>
      <c r="F9" s="17"/>
      <c r="G9" s="5"/>
      <c r="H9" s="75"/>
      <c r="I9" s="54" t="s">
        <v>405</v>
      </c>
    </row>
    <row r="10" spans="1:14" x14ac:dyDescent="0.25">
      <c r="A10" s="61"/>
      <c r="B10" s="62"/>
      <c r="C10" s="62"/>
      <c r="D10" s="62"/>
      <c r="E10" s="5"/>
      <c r="F10" s="5"/>
      <c r="G10" s="5"/>
      <c r="H10" s="75"/>
      <c r="I10" s="54" t="s">
        <v>406</v>
      </c>
    </row>
    <row r="11" spans="1:14" x14ac:dyDescent="0.25">
      <c r="A11" s="61"/>
      <c r="B11" s="62"/>
      <c r="C11" s="62"/>
      <c r="D11" s="82"/>
      <c r="E11" s="5"/>
      <c r="F11" s="5"/>
      <c r="G11" s="5"/>
      <c r="H11" s="75"/>
    </row>
    <row r="12" spans="1:14" x14ac:dyDescent="0.25">
      <c r="A12" s="61"/>
      <c r="B12" s="82"/>
      <c r="C12" s="64">
        <f>B12-$D$11</f>
        <v>0</v>
      </c>
      <c r="D12" s="62"/>
      <c r="E12" s="83">
        <v>1</v>
      </c>
      <c r="F12" s="84"/>
      <c r="G12" s="64">
        <f>F12-$D$11</f>
        <v>0</v>
      </c>
      <c r="H12" s="76" t="e">
        <f ca="1">100*(VLOOKUP(U26,$C$12:$I$35,7,FALSE))+100*(((G12)-(INDEX($C$12:$C$35,MATCH(G12,$C$12:$C$35,1),1))))/((INDIRECT(ADDRESS(MATCH(U26,$C$12:$C$35,1)+12,3)))-(INDEX($C$12:$C$35,MATCH(G12,$C$12:$C$35,1),1)))</f>
        <v>#DIV/0!</v>
      </c>
      <c r="I12" s="11">
        <v>7</v>
      </c>
      <c r="J12" s="65"/>
    </row>
    <row r="13" spans="1:14" x14ac:dyDescent="0.25">
      <c r="A13" s="61"/>
      <c r="B13" s="82"/>
      <c r="C13" s="64">
        <f t="shared" ref="C13:C35" si="0">B13-$D$11</f>
        <v>0</v>
      </c>
      <c r="D13" s="62"/>
      <c r="E13" s="83">
        <v>2</v>
      </c>
      <c r="F13" s="84"/>
      <c r="G13" s="64">
        <f t="shared" ref="G13:G42" si="1">F13-$D$11</f>
        <v>0</v>
      </c>
      <c r="H13" s="76" t="e">
        <f t="shared" ref="H13:H42" ca="1" si="2">100*(VLOOKUP(U27,$C$12:$I$35,7,FALSE))+100*(((G13)-(INDEX($C$12:$C$35,MATCH(G13,$C$12:$C$35,1),1))))/((INDIRECT(ADDRESS(MATCH(U27,$C$12:$C$35,1)+12,3)))-(INDEX($C$12:$C$35,MATCH(G13,$C$12:$C$35,1),1)))</f>
        <v>#DIV/0!</v>
      </c>
      <c r="I13" s="11">
        <v>8</v>
      </c>
      <c r="J13" s="65"/>
    </row>
    <row r="14" spans="1:14" x14ac:dyDescent="0.25">
      <c r="A14" s="61"/>
      <c r="B14" s="82"/>
      <c r="C14" s="64">
        <f t="shared" si="0"/>
        <v>0</v>
      </c>
      <c r="D14" s="62"/>
      <c r="E14" s="83">
        <v>3</v>
      </c>
      <c r="F14" s="84"/>
      <c r="G14" s="64">
        <f t="shared" si="1"/>
        <v>0</v>
      </c>
      <c r="H14" s="76" t="e">
        <f t="shared" ca="1" si="2"/>
        <v>#DIV/0!</v>
      </c>
      <c r="I14" s="11">
        <v>9</v>
      </c>
      <c r="J14" s="65"/>
    </row>
    <row r="15" spans="1:14" x14ac:dyDescent="0.25">
      <c r="A15" s="61"/>
      <c r="B15" s="82"/>
      <c r="C15" s="64">
        <f t="shared" si="0"/>
        <v>0</v>
      </c>
      <c r="D15" s="62"/>
      <c r="E15" s="83">
        <v>4</v>
      </c>
      <c r="F15" s="84"/>
      <c r="G15" s="64">
        <f t="shared" si="1"/>
        <v>0</v>
      </c>
      <c r="H15" s="76" t="e">
        <f t="shared" ca="1" si="2"/>
        <v>#DIV/0!</v>
      </c>
      <c r="I15" s="11">
        <v>10</v>
      </c>
      <c r="J15" s="65"/>
    </row>
    <row r="16" spans="1:14" x14ac:dyDescent="0.25">
      <c r="A16" s="61"/>
      <c r="B16" s="82"/>
      <c r="C16" s="64">
        <f t="shared" si="0"/>
        <v>0</v>
      </c>
      <c r="D16" s="62"/>
      <c r="E16" s="83">
        <v>5</v>
      </c>
      <c r="F16" s="84"/>
      <c r="G16" s="64">
        <f t="shared" si="1"/>
        <v>0</v>
      </c>
      <c r="H16" s="76" t="e">
        <f t="shared" ca="1" si="2"/>
        <v>#DIV/0!</v>
      </c>
      <c r="I16" s="11">
        <v>11</v>
      </c>
      <c r="J16" s="65"/>
    </row>
    <row r="17" spans="1:21" x14ac:dyDescent="0.25">
      <c r="A17" s="61"/>
      <c r="B17" s="82"/>
      <c r="C17" s="64">
        <f t="shared" si="0"/>
        <v>0</v>
      </c>
      <c r="D17" s="62"/>
      <c r="E17" s="83">
        <v>6</v>
      </c>
      <c r="F17" s="84"/>
      <c r="G17" s="64">
        <f t="shared" si="1"/>
        <v>0</v>
      </c>
      <c r="H17" s="76" t="e">
        <f t="shared" ca="1" si="2"/>
        <v>#DIV/0!</v>
      </c>
      <c r="I17" s="11">
        <v>12</v>
      </c>
      <c r="J17" s="65"/>
    </row>
    <row r="18" spans="1:21" ht="14.45" customHeight="1" x14ac:dyDescent="0.25">
      <c r="A18" s="61">
        <v>12.45</v>
      </c>
      <c r="B18" s="82"/>
      <c r="C18" s="64">
        <f t="shared" si="0"/>
        <v>0</v>
      </c>
      <c r="D18" s="62"/>
      <c r="E18" s="83">
        <v>7</v>
      </c>
      <c r="F18" s="84"/>
      <c r="G18" s="64">
        <f t="shared" si="1"/>
        <v>0</v>
      </c>
      <c r="H18" s="76" t="e">
        <f t="shared" ca="1" si="2"/>
        <v>#DIV/0!</v>
      </c>
      <c r="I18" s="11">
        <v>13</v>
      </c>
      <c r="J18" s="65"/>
      <c r="N18" s="77"/>
    </row>
    <row r="19" spans="1:21" x14ac:dyDescent="0.25">
      <c r="A19" s="61"/>
      <c r="B19" s="82"/>
      <c r="C19" s="64">
        <f t="shared" si="0"/>
        <v>0</v>
      </c>
      <c r="D19" s="62"/>
      <c r="E19" s="83">
        <v>8</v>
      </c>
      <c r="F19" s="84"/>
      <c r="G19" s="64">
        <f t="shared" si="1"/>
        <v>0</v>
      </c>
      <c r="H19" s="76" t="e">
        <f t="shared" ca="1" si="2"/>
        <v>#DIV/0!</v>
      </c>
      <c r="I19" s="11">
        <v>14</v>
      </c>
      <c r="J19" s="65"/>
    </row>
    <row r="20" spans="1:21" x14ac:dyDescent="0.25">
      <c r="A20" s="61"/>
      <c r="B20" s="82"/>
      <c r="C20" s="64">
        <f t="shared" si="0"/>
        <v>0</v>
      </c>
      <c r="D20" s="62"/>
      <c r="E20" s="83">
        <v>9</v>
      </c>
      <c r="F20" s="84"/>
      <c r="G20" s="64">
        <f t="shared" si="1"/>
        <v>0</v>
      </c>
      <c r="H20" s="76" t="e">
        <f t="shared" ca="1" si="2"/>
        <v>#DIV/0!</v>
      </c>
      <c r="I20" s="11">
        <v>15</v>
      </c>
      <c r="J20" s="65"/>
    </row>
    <row r="21" spans="1:21" x14ac:dyDescent="0.25">
      <c r="A21" s="61"/>
      <c r="B21" s="82"/>
      <c r="C21" s="64">
        <f t="shared" si="0"/>
        <v>0</v>
      </c>
      <c r="D21" s="62"/>
      <c r="E21" s="83">
        <v>10</v>
      </c>
      <c r="F21" s="84"/>
      <c r="G21" s="64">
        <f t="shared" si="1"/>
        <v>0</v>
      </c>
      <c r="H21" s="76" t="e">
        <f t="shared" ca="1" si="2"/>
        <v>#DIV/0!</v>
      </c>
      <c r="I21" s="11">
        <v>16</v>
      </c>
      <c r="J21" s="65"/>
    </row>
    <row r="22" spans="1:21" x14ac:dyDescent="0.25">
      <c r="A22" s="61"/>
      <c r="B22" s="82"/>
      <c r="C22" s="64">
        <f t="shared" si="0"/>
        <v>0</v>
      </c>
      <c r="D22" s="62"/>
      <c r="E22" s="83">
        <v>11</v>
      </c>
      <c r="F22" s="84"/>
      <c r="G22" s="64">
        <f t="shared" si="1"/>
        <v>0</v>
      </c>
      <c r="H22" s="76" t="e">
        <f t="shared" ca="1" si="2"/>
        <v>#DIV/0!</v>
      </c>
      <c r="I22" s="11">
        <v>17</v>
      </c>
      <c r="J22" s="65"/>
      <c r="L22" s="57">
        <f>100*13+100*((18.11-18)/(19-18))</f>
        <v>1311</v>
      </c>
    </row>
    <row r="23" spans="1:21" x14ac:dyDescent="0.25">
      <c r="A23" s="61"/>
      <c r="B23" s="82"/>
      <c r="C23" s="64">
        <f t="shared" si="0"/>
        <v>0</v>
      </c>
      <c r="D23" s="62"/>
      <c r="E23" s="83">
        <v>12</v>
      </c>
      <c r="F23" s="84"/>
      <c r="G23" s="64">
        <f t="shared" si="1"/>
        <v>0</v>
      </c>
      <c r="H23" s="76" t="e">
        <f t="shared" ca="1" si="2"/>
        <v>#DIV/0!</v>
      </c>
      <c r="I23" s="11">
        <v>18</v>
      </c>
      <c r="J23" s="65"/>
    </row>
    <row r="24" spans="1:21" x14ac:dyDescent="0.25">
      <c r="A24" s="61"/>
      <c r="B24" s="82"/>
      <c r="C24" s="64">
        <f t="shared" si="0"/>
        <v>0</v>
      </c>
      <c r="D24" s="62"/>
      <c r="E24" s="83">
        <v>13</v>
      </c>
      <c r="F24" s="84"/>
      <c r="G24" s="64">
        <f t="shared" si="1"/>
        <v>0</v>
      </c>
      <c r="H24" s="76" t="e">
        <f t="shared" ca="1" si="2"/>
        <v>#DIV/0!</v>
      </c>
      <c r="I24" s="11">
        <v>19</v>
      </c>
      <c r="J24" s="65"/>
    </row>
    <row r="25" spans="1:21" x14ac:dyDescent="0.25">
      <c r="A25" s="61"/>
      <c r="B25" s="82"/>
      <c r="C25" s="64">
        <f t="shared" si="0"/>
        <v>0</v>
      </c>
      <c r="D25" s="62"/>
      <c r="E25" s="83">
        <v>14</v>
      </c>
      <c r="F25" s="84"/>
      <c r="G25" s="64">
        <f t="shared" si="1"/>
        <v>0</v>
      </c>
      <c r="H25" s="76" t="e">
        <f t="shared" ca="1" si="2"/>
        <v>#DIV/0!</v>
      </c>
      <c r="I25" s="11">
        <v>20</v>
      </c>
      <c r="J25" s="65"/>
    </row>
    <row r="26" spans="1:21" x14ac:dyDescent="0.25">
      <c r="A26" s="61"/>
      <c r="B26" s="82"/>
      <c r="C26" s="64">
        <f t="shared" si="0"/>
        <v>0</v>
      </c>
      <c r="D26" s="62"/>
      <c r="E26" s="83">
        <v>15</v>
      </c>
      <c r="F26" s="84"/>
      <c r="G26" s="64">
        <f t="shared" si="1"/>
        <v>0</v>
      </c>
      <c r="H26" s="76" t="e">
        <f t="shared" ca="1" si="2"/>
        <v>#DIV/0!</v>
      </c>
      <c r="I26" s="11">
        <v>21</v>
      </c>
      <c r="J26" s="65"/>
      <c r="R26" s="66"/>
      <c r="U26" s="67">
        <f>INDEX($C$12:$C$35,MATCH(G12,$C$12:$C$35,1),1)</f>
        <v>0</v>
      </c>
    </row>
    <row r="27" spans="1:21" ht="15.75" thickBot="1" x14ac:dyDescent="0.3">
      <c r="A27" s="68"/>
      <c r="B27" s="82"/>
      <c r="C27" s="64">
        <f t="shared" si="0"/>
        <v>0</v>
      </c>
      <c r="D27" s="62"/>
      <c r="E27" s="83">
        <v>16</v>
      </c>
      <c r="F27" s="85"/>
      <c r="G27" s="64">
        <f t="shared" si="1"/>
        <v>0</v>
      </c>
      <c r="H27" s="76" t="e">
        <f t="shared" ca="1" si="2"/>
        <v>#DIV/0!</v>
      </c>
      <c r="I27" s="11">
        <v>22</v>
      </c>
      <c r="J27" s="65"/>
      <c r="R27" s="66"/>
      <c r="U27" s="67">
        <f t="shared" ref="U27:U71" si="3">INDEX($C$12:$C$35,MATCH(G13,$C$12:$C$35,1),1)</f>
        <v>0</v>
      </c>
    </row>
    <row r="28" spans="1:21" x14ac:dyDescent="0.25">
      <c r="B28" s="82"/>
      <c r="C28" s="64">
        <f t="shared" si="0"/>
        <v>0</v>
      </c>
      <c r="D28" s="62"/>
      <c r="E28" s="83">
        <v>16</v>
      </c>
      <c r="F28" s="84"/>
      <c r="G28" s="64">
        <f t="shared" si="1"/>
        <v>0</v>
      </c>
      <c r="H28" s="76" t="e">
        <f t="shared" ca="1" si="2"/>
        <v>#DIV/0!</v>
      </c>
      <c r="I28" s="11">
        <v>23</v>
      </c>
      <c r="J28" s="65"/>
      <c r="R28" s="66"/>
      <c r="U28" s="67">
        <f t="shared" si="3"/>
        <v>0</v>
      </c>
    </row>
    <row r="29" spans="1:21" x14ac:dyDescent="0.25">
      <c r="B29" s="82"/>
      <c r="C29" s="64">
        <f t="shared" si="0"/>
        <v>0</v>
      </c>
      <c r="D29" s="62"/>
      <c r="E29" s="83">
        <v>17</v>
      </c>
      <c r="F29" s="84"/>
      <c r="G29" s="64">
        <f t="shared" si="1"/>
        <v>0</v>
      </c>
      <c r="H29" s="76" t="e">
        <f t="shared" ca="1" si="2"/>
        <v>#DIV/0!</v>
      </c>
      <c r="I29" s="11">
        <v>24</v>
      </c>
      <c r="J29" s="65"/>
      <c r="R29" s="66"/>
      <c r="U29" s="67">
        <f t="shared" si="3"/>
        <v>0</v>
      </c>
    </row>
    <row r="30" spans="1:21" x14ac:dyDescent="0.25">
      <c r="B30" s="82"/>
      <c r="C30" s="64">
        <f t="shared" si="0"/>
        <v>0</v>
      </c>
      <c r="D30" s="62"/>
      <c r="E30" s="83">
        <v>18</v>
      </c>
      <c r="F30" s="84"/>
      <c r="G30" s="64">
        <f t="shared" si="1"/>
        <v>0</v>
      </c>
      <c r="H30" s="76" t="e">
        <f t="shared" ca="1" si="2"/>
        <v>#DIV/0!</v>
      </c>
      <c r="I30" s="11">
        <v>25</v>
      </c>
      <c r="J30" s="65"/>
      <c r="R30" s="66"/>
      <c r="U30" s="67">
        <f t="shared" si="3"/>
        <v>0</v>
      </c>
    </row>
    <row r="31" spans="1:21" x14ac:dyDescent="0.25">
      <c r="B31" s="82"/>
      <c r="C31" s="64">
        <f t="shared" si="0"/>
        <v>0</v>
      </c>
      <c r="D31" s="62"/>
      <c r="E31" s="83">
        <v>19</v>
      </c>
      <c r="F31" s="84"/>
      <c r="G31" s="64">
        <f t="shared" si="1"/>
        <v>0</v>
      </c>
      <c r="H31" s="76" t="e">
        <f t="shared" ca="1" si="2"/>
        <v>#DIV/0!</v>
      </c>
      <c r="I31" s="11">
        <v>26</v>
      </c>
      <c r="J31" s="65"/>
      <c r="R31" s="66"/>
      <c r="U31" s="67">
        <f t="shared" si="3"/>
        <v>0</v>
      </c>
    </row>
    <row r="32" spans="1:21" x14ac:dyDescent="0.25">
      <c r="B32" s="82"/>
      <c r="C32" s="64">
        <f t="shared" si="0"/>
        <v>0</v>
      </c>
      <c r="D32" s="62"/>
      <c r="E32" s="83">
        <v>20</v>
      </c>
      <c r="F32" s="84"/>
      <c r="G32" s="64">
        <f t="shared" si="1"/>
        <v>0</v>
      </c>
      <c r="H32" s="76" t="e">
        <f t="shared" ca="1" si="2"/>
        <v>#DIV/0!</v>
      </c>
      <c r="I32" s="11">
        <v>27</v>
      </c>
      <c r="J32" s="65"/>
      <c r="U32" s="67">
        <f t="shared" si="3"/>
        <v>0</v>
      </c>
    </row>
    <row r="33" spans="2:21" x14ac:dyDescent="0.25">
      <c r="B33" s="82"/>
      <c r="C33" s="64">
        <f t="shared" si="0"/>
        <v>0</v>
      </c>
      <c r="D33" s="62"/>
      <c r="E33" s="83">
        <v>21</v>
      </c>
      <c r="F33" s="84"/>
      <c r="G33" s="64">
        <f t="shared" si="1"/>
        <v>0</v>
      </c>
      <c r="H33" s="76" t="e">
        <f t="shared" ca="1" si="2"/>
        <v>#DIV/0!</v>
      </c>
      <c r="I33" s="11">
        <v>28</v>
      </c>
      <c r="J33" s="65"/>
      <c r="U33" s="67">
        <f t="shared" si="3"/>
        <v>0</v>
      </c>
    </row>
    <row r="34" spans="2:21" x14ac:dyDescent="0.25">
      <c r="B34" s="82"/>
      <c r="C34" s="64">
        <f t="shared" si="0"/>
        <v>0</v>
      </c>
      <c r="D34" s="62"/>
      <c r="E34" s="83">
        <v>22</v>
      </c>
      <c r="F34" s="84"/>
      <c r="G34" s="64">
        <f t="shared" si="1"/>
        <v>0</v>
      </c>
      <c r="H34" s="76" t="e">
        <f t="shared" ca="1" si="2"/>
        <v>#DIV/0!</v>
      </c>
      <c r="I34" s="11">
        <v>29</v>
      </c>
      <c r="J34" s="65"/>
      <c r="U34" s="67">
        <f t="shared" si="3"/>
        <v>0</v>
      </c>
    </row>
    <row r="35" spans="2:21" ht="15.75" thickBot="1" x14ac:dyDescent="0.3">
      <c r="B35" s="78"/>
      <c r="C35" s="69">
        <f t="shared" si="0"/>
        <v>0</v>
      </c>
      <c r="D35" s="70"/>
      <c r="E35" s="83">
        <v>23</v>
      </c>
      <c r="F35" s="84"/>
      <c r="G35" s="64">
        <f t="shared" si="1"/>
        <v>0</v>
      </c>
      <c r="H35" s="76" t="e">
        <f t="shared" ca="1" si="2"/>
        <v>#DIV/0!</v>
      </c>
      <c r="I35" s="11">
        <v>30</v>
      </c>
      <c r="J35" s="65"/>
      <c r="U35" s="67">
        <f t="shared" si="3"/>
        <v>0</v>
      </c>
    </row>
    <row r="36" spans="2:21" x14ac:dyDescent="0.25">
      <c r="E36" s="79">
        <v>24</v>
      </c>
      <c r="F36" s="84"/>
      <c r="G36" s="64">
        <f t="shared" si="1"/>
        <v>0</v>
      </c>
      <c r="H36" s="76" t="e">
        <f t="shared" ca="1" si="2"/>
        <v>#DIV/0!</v>
      </c>
      <c r="U36" s="67">
        <f t="shared" si="3"/>
        <v>0</v>
      </c>
    </row>
    <row r="37" spans="2:21" x14ac:dyDescent="0.25">
      <c r="E37" s="79">
        <v>25</v>
      </c>
      <c r="F37" s="84"/>
      <c r="G37" s="64">
        <f t="shared" si="1"/>
        <v>0</v>
      </c>
      <c r="H37" s="76" t="e">
        <f t="shared" ca="1" si="2"/>
        <v>#DIV/0!</v>
      </c>
      <c r="U37" s="67">
        <f t="shared" si="3"/>
        <v>0</v>
      </c>
    </row>
    <row r="38" spans="2:21" x14ac:dyDescent="0.25">
      <c r="E38" s="79">
        <v>26</v>
      </c>
      <c r="F38" s="84"/>
      <c r="G38" s="64">
        <f t="shared" si="1"/>
        <v>0</v>
      </c>
      <c r="H38" s="76" t="e">
        <f t="shared" ca="1" si="2"/>
        <v>#DIV/0!</v>
      </c>
      <c r="U38" s="67">
        <f t="shared" si="3"/>
        <v>0</v>
      </c>
    </row>
    <row r="39" spans="2:21" x14ac:dyDescent="0.25">
      <c r="E39" s="79">
        <v>27</v>
      </c>
      <c r="F39" s="84"/>
      <c r="G39" s="64">
        <f t="shared" si="1"/>
        <v>0</v>
      </c>
      <c r="H39" s="76" t="e">
        <f t="shared" ca="1" si="2"/>
        <v>#DIV/0!</v>
      </c>
      <c r="U39" s="67">
        <f t="shared" si="3"/>
        <v>0</v>
      </c>
    </row>
    <row r="40" spans="2:21" x14ac:dyDescent="0.25">
      <c r="E40" s="79">
        <v>28</v>
      </c>
      <c r="F40" s="84"/>
      <c r="G40" s="64">
        <f t="shared" si="1"/>
        <v>0</v>
      </c>
      <c r="H40" s="76" t="e">
        <f t="shared" ca="1" si="2"/>
        <v>#DIV/0!</v>
      </c>
      <c r="U40" s="67">
        <f t="shared" si="3"/>
        <v>0</v>
      </c>
    </row>
    <row r="41" spans="2:21" x14ac:dyDescent="0.25">
      <c r="E41" s="79">
        <v>29</v>
      </c>
      <c r="F41" s="84"/>
      <c r="G41" s="64">
        <f t="shared" si="1"/>
        <v>0</v>
      </c>
      <c r="H41" s="76" t="e">
        <f t="shared" ca="1" si="2"/>
        <v>#DIV/0!</v>
      </c>
      <c r="U41" s="67">
        <f t="shared" si="3"/>
        <v>0</v>
      </c>
    </row>
    <row r="42" spans="2:21" ht="15.75" thickBot="1" x14ac:dyDescent="0.3">
      <c r="E42" s="80">
        <v>30</v>
      </c>
      <c r="F42" s="71"/>
      <c r="G42" s="69">
        <f t="shared" si="1"/>
        <v>0</v>
      </c>
      <c r="H42" s="81" t="e">
        <f t="shared" ca="1" si="2"/>
        <v>#DIV/0!</v>
      </c>
      <c r="U42" s="67">
        <f t="shared" si="3"/>
        <v>0</v>
      </c>
    </row>
    <row r="43" spans="2:21" x14ac:dyDescent="0.25">
      <c r="U43" s="67">
        <f t="shared" si="3"/>
        <v>0</v>
      </c>
    </row>
    <row r="44" spans="2:21" x14ac:dyDescent="0.25">
      <c r="U44" s="67">
        <f t="shared" si="3"/>
        <v>0</v>
      </c>
    </row>
    <row r="45" spans="2:21" x14ac:dyDescent="0.25">
      <c r="U45" s="67">
        <f t="shared" si="3"/>
        <v>0</v>
      </c>
    </row>
    <row r="46" spans="2:21" x14ac:dyDescent="0.25">
      <c r="U46" s="67">
        <f t="shared" si="3"/>
        <v>0</v>
      </c>
    </row>
    <row r="47" spans="2:21" x14ac:dyDescent="0.25">
      <c r="U47" s="67">
        <f t="shared" si="3"/>
        <v>0</v>
      </c>
    </row>
    <row r="48" spans="2:21" x14ac:dyDescent="0.25">
      <c r="U48" s="67">
        <f t="shared" si="3"/>
        <v>0</v>
      </c>
    </row>
    <row r="49" spans="21:21" x14ac:dyDescent="0.25">
      <c r="U49" s="67">
        <f t="shared" si="3"/>
        <v>0</v>
      </c>
    </row>
    <row r="50" spans="21:21" x14ac:dyDescent="0.25">
      <c r="U50" s="67">
        <f t="shared" si="3"/>
        <v>0</v>
      </c>
    </row>
    <row r="51" spans="21:21" x14ac:dyDescent="0.25">
      <c r="U51" s="67">
        <f t="shared" si="3"/>
        <v>0</v>
      </c>
    </row>
    <row r="52" spans="21:21" x14ac:dyDescent="0.25">
      <c r="U52" s="67">
        <f t="shared" si="3"/>
        <v>0</v>
      </c>
    </row>
    <row r="53" spans="21:21" x14ac:dyDescent="0.25">
      <c r="U53" s="67">
        <f t="shared" si="3"/>
        <v>0</v>
      </c>
    </row>
    <row r="54" spans="21:21" x14ac:dyDescent="0.25">
      <c r="U54" s="67">
        <f t="shared" si="3"/>
        <v>0</v>
      </c>
    </row>
    <row r="55" spans="21:21" x14ac:dyDescent="0.25">
      <c r="U55" s="67">
        <f t="shared" si="3"/>
        <v>0</v>
      </c>
    </row>
    <row r="56" spans="21:21" x14ac:dyDescent="0.25">
      <c r="U56" s="67">
        <f t="shared" si="3"/>
        <v>0</v>
      </c>
    </row>
    <row r="57" spans="21:21" x14ac:dyDescent="0.25">
      <c r="U57" s="67">
        <f t="shared" si="3"/>
        <v>0</v>
      </c>
    </row>
    <row r="58" spans="21:21" x14ac:dyDescent="0.25">
      <c r="U58" s="67">
        <f t="shared" si="3"/>
        <v>0</v>
      </c>
    </row>
    <row r="59" spans="21:21" x14ac:dyDescent="0.25">
      <c r="U59" s="67">
        <f t="shared" si="3"/>
        <v>0</v>
      </c>
    </row>
    <row r="60" spans="21:21" x14ac:dyDescent="0.25">
      <c r="U60" s="67">
        <f t="shared" si="3"/>
        <v>0</v>
      </c>
    </row>
    <row r="61" spans="21:21" x14ac:dyDescent="0.25">
      <c r="U61" s="67">
        <f t="shared" si="3"/>
        <v>0</v>
      </c>
    </row>
    <row r="62" spans="21:21" x14ac:dyDescent="0.25">
      <c r="U62" s="67">
        <f t="shared" si="3"/>
        <v>0</v>
      </c>
    </row>
    <row r="63" spans="21:21" x14ac:dyDescent="0.25">
      <c r="U63" s="67">
        <f t="shared" si="3"/>
        <v>0</v>
      </c>
    </row>
    <row r="64" spans="21:21" x14ac:dyDescent="0.25">
      <c r="U64" s="67">
        <f t="shared" si="3"/>
        <v>0</v>
      </c>
    </row>
    <row r="65" spans="21:21" x14ac:dyDescent="0.25">
      <c r="U65" s="67">
        <f t="shared" si="3"/>
        <v>0</v>
      </c>
    </row>
    <row r="66" spans="21:21" x14ac:dyDescent="0.25">
      <c r="U66" s="67">
        <f t="shared" si="3"/>
        <v>0</v>
      </c>
    </row>
    <row r="67" spans="21:21" x14ac:dyDescent="0.25">
      <c r="U67" s="67">
        <f t="shared" si="3"/>
        <v>0</v>
      </c>
    </row>
    <row r="68" spans="21:21" x14ac:dyDescent="0.25">
      <c r="U68" s="67">
        <f t="shared" si="3"/>
        <v>0</v>
      </c>
    </row>
    <row r="69" spans="21:21" x14ac:dyDescent="0.25">
      <c r="U69" s="67">
        <f t="shared" si="3"/>
        <v>0</v>
      </c>
    </row>
    <row r="70" spans="21:21" x14ac:dyDescent="0.25">
      <c r="U70" s="67">
        <f t="shared" si="3"/>
        <v>0</v>
      </c>
    </row>
    <row r="71" spans="21:21" x14ac:dyDescent="0.25">
      <c r="U71" s="67">
        <f t="shared" si="3"/>
        <v>0</v>
      </c>
    </row>
    <row r="72" spans="21:21" x14ac:dyDescent="0.25">
      <c r="U72" s="67" t="e">
        <f>#NULL!</f>
        <v>#NULL!</v>
      </c>
    </row>
    <row r="73" spans="21:21" x14ac:dyDescent="0.25">
      <c r="U73" s="67" t="e">
        <f>#NULL!</f>
        <v>#NULL!</v>
      </c>
    </row>
    <row r="74" spans="21:21" x14ac:dyDescent="0.25">
      <c r="U74" s="67" t="e">
        <f>#NULL!</f>
        <v>#NULL!</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59999389629810485"/>
  </sheetPr>
  <dimension ref="A1:GF237"/>
  <sheetViews>
    <sheetView zoomScale="81" zoomScaleNormal="81" zoomScaleSheetLayoutView="100" workbookViewId="0">
      <selection activeCell="G18" sqref="G18"/>
    </sheetView>
  </sheetViews>
  <sheetFormatPr defaultColWidth="9.140625" defaultRowHeight="15" x14ac:dyDescent="0.25"/>
  <cols>
    <col min="1" max="1" width="33.42578125" style="187" bestFit="1" customWidth="1"/>
    <col min="2" max="2" width="29.140625" style="188" customWidth="1"/>
    <col min="3" max="4" width="4.42578125" style="188" hidden="1" customWidth="1"/>
    <col min="5" max="5" width="23.7109375" style="188" customWidth="1"/>
    <col min="6" max="8" width="10.7109375" style="188" customWidth="1"/>
    <col min="9" max="9" width="11.28515625" style="187" customWidth="1"/>
    <col min="10" max="10" width="7.5703125" style="187" hidden="1" customWidth="1"/>
    <col min="11" max="14" width="9.140625" style="187"/>
    <col min="15" max="15" width="7.5703125" style="187" customWidth="1"/>
    <col min="16" max="16" width="7.5703125" style="187" hidden="1" customWidth="1"/>
    <col min="17" max="20" width="9.140625" style="187"/>
    <col min="21" max="21" width="23" style="187" customWidth="1"/>
    <col min="22" max="22" width="9.140625" style="187" hidden="1" customWidth="1"/>
    <col min="23" max="23" width="27.140625" style="188" customWidth="1"/>
    <col min="24" max="24" width="8.7109375" style="188" hidden="1" customWidth="1"/>
    <col min="25" max="25" width="15.28515625" style="188" customWidth="1"/>
    <col min="26" max="26" width="8.140625" style="188" hidden="1" customWidth="1"/>
    <col min="27" max="27" width="13.5703125" style="188" customWidth="1"/>
    <col min="28" max="28" width="11.140625" style="188" hidden="1" customWidth="1"/>
    <col min="29" max="29" width="7.7109375" style="188" hidden="1" customWidth="1"/>
    <col min="30" max="30" width="25.140625" style="189" customWidth="1"/>
    <col min="31" max="31" width="9.140625" style="190" hidden="1" customWidth="1"/>
    <col min="32" max="32" width="21.42578125" style="190" customWidth="1"/>
    <col min="33" max="34" width="25" style="189" customWidth="1"/>
    <col min="35" max="35" width="24.85546875" style="189" customWidth="1"/>
    <col min="36" max="36" width="9.7109375" style="189" customWidth="1"/>
    <col min="37" max="37" width="52.28515625" style="189" customWidth="1"/>
    <col min="38" max="38" width="9.140625" style="189" hidden="1" customWidth="1"/>
    <col min="39" max="39" width="11.42578125" style="189" customWidth="1"/>
    <col min="40" max="40" width="9.140625" style="189" hidden="1" customWidth="1"/>
    <col min="41" max="41" width="24" style="189" customWidth="1"/>
    <col min="42" max="42" width="13.5703125" style="189" hidden="1" customWidth="1"/>
    <col min="43" max="43" width="13.5703125" style="189" customWidth="1"/>
    <col min="44" max="44" width="18.28515625" style="189" customWidth="1"/>
    <col min="45" max="45" width="11.140625" style="189" hidden="1" customWidth="1"/>
    <col min="46" max="46" width="13.5703125" style="189" customWidth="1"/>
    <col min="47" max="47" width="9.140625" style="189"/>
    <col min="48" max="48" width="10.7109375" style="189" customWidth="1"/>
    <col min="49" max="49" width="12.28515625" style="189" customWidth="1"/>
    <col min="50" max="50" width="14" style="189" customWidth="1"/>
    <col min="51" max="51" width="13.7109375" style="189" customWidth="1"/>
    <col min="52" max="52" width="9.140625" style="191" hidden="1" customWidth="1"/>
    <col min="53" max="53" width="34.7109375" style="280" hidden="1" customWidth="1"/>
    <col min="54" max="54" width="2" style="280" hidden="1" customWidth="1"/>
    <col min="55" max="55" width="37.28515625" style="280" hidden="1" customWidth="1"/>
    <col min="56" max="56" width="6.28515625" style="280" hidden="1" customWidth="1"/>
    <col min="57" max="57" width="2.42578125" style="280" hidden="1" customWidth="1"/>
    <col min="58" max="58" width="27.5703125" style="280" hidden="1" customWidth="1"/>
    <col min="59" max="59" width="2" style="280" hidden="1" customWidth="1"/>
    <col min="60" max="60" width="27.5703125" style="280" hidden="1" customWidth="1"/>
    <col min="61" max="61" width="6.5703125" style="280" hidden="1" customWidth="1"/>
    <col min="62" max="62" width="2.5703125" style="280" hidden="1" customWidth="1"/>
    <col min="63" max="63" width="18.42578125" style="280" hidden="1" customWidth="1"/>
    <col min="64" max="64" width="3.42578125" style="280" hidden="1" customWidth="1"/>
    <col min="65" max="65" width="24.5703125" style="280" hidden="1" customWidth="1"/>
    <col min="66" max="66" width="6.5703125" style="280" hidden="1" customWidth="1"/>
    <col min="67" max="67" width="9.140625" style="280" hidden="1" customWidth="1"/>
    <col min="68" max="68" width="41.42578125" style="280" hidden="1" customWidth="1"/>
    <col min="69" max="69" width="10.7109375" style="280" hidden="1" customWidth="1"/>
    <col min="70" max="70" width="4.42578125" style="280" hidden="1" customWidth="1"/>
    <col min="71" max="71" width="10.85546875" style="280" hidden="1" customWidth="1"/>
    <col min="72" max="72" width="5.42578125" style="280" hidden="1" customWidth="1"/>
    <col min="73" max="74" width="9.140625" style="280" hidden="1" customWidth="1"/>
    <col min="75" max="75" width="22.5703125" style="280" hidden="1" customWidth="1"/>
    <col min="76" max="76" width="3.85546875" style="280" hidden="1" customWidth="1"/>
    <col min="77" max="77" width="26.28515625" style="280" hidden="1" customWidth="1"/>
    <col min="78" max="78" width="9.140625" style="280" hidden="1" customWidth="1"/>
    <col min="79" max="79" width="9.140625" style="186" hidden="1" customWidth="1"/>
    <col min="80" max="80" width="65.42578125" style="280" hidden="1" customWidth="1"/>
    <col min="81" max="81" width="58.28515625" style="280" hidden="1" customWidth="1"/>
    <col min="82" max="82" width="25" style="280" hidden="1" customWidth="1"/>
    <col min="83" max="83" width="34.7109375" style="280" hidden="1" customWidth="1"/>
    <col min="84" max="84" width="80.140625" style="280" hidden="1" customWidth="1"/>
    <col min="85" max="85" width="63.140625" style="280" hidden="1" customWidth="1"/>
    <col min="86" max="86" width="9.140625" style="187" hidden="1" customWidth="1"/>
    <col min="87" max="87" width="11.7109375" style="187" hidden="1" customWidth="1"/>
    <col min="88" max="91" width="9.140625" style="187" hidden="1" customWidth="1"/>
    <col min="92" max="92" width="28.7109375" style="187" hidden="1" customWidth="1"/>
    <col min="93" max="93" width="11.85546875" style="187" hidden="1" customWidth="1"/>
    <col min="94" max="100" width="9.140625" style="187" hidden="1" customWidth="1"/>
    <col min="101" max="101" width="25.85546875" style="187" hidden="1" customWidth="1"/>
    <col min="102" max="102" width="19.42578125" style="187" hidden="1" customWidth="1"/>
    <col min="103" max="111" width="9.140625" style="187" hidden="1" customWidth="1"/>
    <col min="112" max="112" width="0" style="187" hidden="1" customWidth="1"/>
    <col min="113" max="113" width="20.5703125" style="187" hidden="1" customWidth="1"/>
    <col min="114" max="16384" width="9.140625" style="187"/>
  </cols>
  <sheetData>
    <row r="1" spans="1:188" s="172" customFormat="1" ht="24.75" customHeight="1" thickBot="1" x14ac:dyDescent="0.3">
      <c r="A1" s="337" t="s">
        <v>213</v>
      </c>
      <c r="B1" s="307" t="s">
        <v>177</v>
      </c>
      <c r="C1" s="307"/>
      <c r="D1" s="198"/>
      <c r="E1" s="341" t="s">
        <v>178</v>
      </c>
      <c r="F1" s="341"/>
      <c r="G1" s="341"/>
      <c r="H1" s="341"/>
      <c r="I1" s="199"/>
      <c r="J1" s="199"/>
      <c r="K1" s="199"/>
      <c r="L1" s="199"/>
      <c r="M1" s="199"/>
      <c r="N1" s="199"/>
      <c r="O1" s="199"/>
      <c r="P1" s="199"/>
      <c r="Q1" s="199"/>
      <c r="R1" s="199"/>
      <c r="S1" s="199"/>
      <c r="T1" s="199"/>
      <c r="U1" s="199"/>
      <c r="V1" s="199"/>
      <c r="W1" s="200" t="s">
        <v>212</v>
      </c>
      <c r="X1" s="200"/>
      <c r="Y1" s="198"/>
      <c r="Z1" s="198"/>
      <c r="AA1" s="198"/>
      <c r="AB1" s="201"/>
      <c r="AC1" s="202"/>
      <c r="AD1" s="200" t="s">
        <v>425</v>
      </c>
      <c r="AE1" s="203"/>
      <c r="AF1" s="203"/>
      <c r="AG1" s="204"/>
      <c r="AH1" s="204"/>
      <c r="AI1" s="204"/>
      <c r="AJ1" s="204"/>
      <c r="AK1" s="204"/>
      <c r="AL1" s="204"/>
      <c r="AM1" s="204"/>
      <c r="AN1" s="204"/>
      <c r="AO1" s="200"/>
      <c r="AP1" s="204"/>
      <c r="AQ1" s="204"/>
      <c r="AR1" s="204"/>
      <c r="AS1" s="204"/>
      <c r="AT1" s="204"/>
      <c r="AU1" s="204"/>
      <c r="AV1" s="204"/>
      <c r="AW1" s="204"/>
      <c r="AX1" s="204"/>
      <c r="AY1" s="204"/>
      <c r="AZ1" s="205"/>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B1" s="254"/>
      <c r="CC1" s="254"/>
      <c r="CD1" s="254"/>
      <c r="CE1" s="254"/>
      <c r="CF1" s="254"/>
      <c r="CG1" s="254"/>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row>
    <row r="2" spans="1:188" s="175" customFormat="1" ht="39" customHeight="1" thickBot="1" x14ac:dyDescent="0.3">
      <c r="A2" s="337"/>
      <c r="B2" s="338" t="s">
        <v>179</v>
      </c>
      <c r="C2" s="206"/>
      <c r="D2" s="206"/>
      <c r="E2" s="341" t="s">
        <v>180</v>
      </c>
      <c r="F2" s="341"/>
      <c r="G2" s="341"/>
      <c r="H2" s="341"/>
      <c r="I2" s="174" t="s">
        <v>163</v>
      </c>
      <c r="J2" s="174"/>
      <c r="K2" s="207"/>
      <c r="L2" s="207"/>
      <c r="M2" s="207"/>
      <c r="N2" s="207"/>
      <c r="O2" s="174" t="s">
        <v>164</v>
      </c>
      <c r="P2" s="174"/>
      <c r="Q2" s="207"/>
      <c r="R2" s="207"/>
      <c r="S2" s="207"/>
      <c r="T2" s="207"/>
      <c r="U2" s="342" t="s">
        <v>165</v>
      </c>
      <c r="V2" s="208"/>
      <c r="W2" s="338" t="s">
        <v>188</v>
      </c>
      <c r="X2" s="209"/>
      <c r="Y2" s="338" t="s">
        <v>189</v>
      </c>
      <c r="Z2" s="338"/>
      <c r="AA2" s="339"/>
      <c r="AB2" s="210"/>
      <c r="AC2" s="211"/>
      <c r="AD2" s="206"/>
      <c r="AE2" s="206"/>
      <c r="AF2" s="206"/>
      <c r="AG2" s="206"/>
      <c r="AH2" s="206"/>
      <c r="AI2" s="206"/>
      <c r="AJ2" s="206"/>
      <c r="AK2" s="206"/>
      <c r="AL2" s="206"/>
      <c r="AM2" s="209" t="s">
        <v>428</v>
      </c>
      <c r="AN2" s="206"/>
      <c r="AO2" s="209" t="s">
        <v>162</v>
      </c>
      <c r="AP2" s="200"/>
      <c r="AQ2" s="200"/>
      <c r="AR2" s="200"/>
      <c r="AS2" s="209"/>
      <c r="AT2" s="200"/>
      <c r="AU2" s="209"/>
      <c r="AV2" s="209"/>
      <c r="AW2" s="209"/>
      <c r="AX2" s="209"/>
      <c r="AY2" s="209"/>
      <c r="AZ2" s="212"/>
      <c r="BA2" s="254"/>
      <c r="BB2" s="254"/>
      <c r="BC2" s="255" t="s">
        <v>185</v>
      </c>
      <c r="BD2" s="254"/>
      <c r="BE2" s="254"/>
      <c r="BF2" s="254"/>
      <c r="BG2" s="254"/>
      <c r="BH2" s="255" t="s">
        <v>185</v>
      </c>
      <c r="BI2" s="254"/>
      <c r="BJ2" s="254"/>
      <c r="BK2" s="254"/>
      <c r="BL2" s="254"/>
      <c r="BM2" s="255" t="s">
        <v>185</v>
      </c>
      <c r="BN2" s="254"/>
      <c r="BO2" s="254"/>
      <c r="BP2" s="254"/>
      <c r="BQ2" s="254"/>
      <c r="BR2" s="254"/>
      <c r="BS2" s="254"/>
      <c r="BT2" s="254"/>
      <c r="BU2" s="254"/>
      <c r="BV2" s="254"/>
      <c r="BW2" s="254"/>
      <c r="BX2" s="254"/>
      <c r="BY2" s="255" t="s">
        <v>185</v>
      </c>
      <c r="BZ2" s="254"/>
      <c r="CA2" s="256"/>
      <c r="CB2" s="254"/>
      <c r="CC2" s="254"/>
      <c r="CD2" s="255" t="s">
        <v>185</v>
      </c>
      <c r="CE2" s="254"/>
      <c r="CF2" s="255" t="s">
        <v>185</v>
      </c>
      <c r="CG2" s="255" t="s">
        <v>185</v>
      </c>
    </row>
    <row r="3" spans="1:188" s="178" customFormat="1" ht="66" customHeight="1" thickBot="1" x14ac:dyDescent="0.3">
      <c r="A3" s="337"/>
      <c r="B3" s="340"/>
      <c r="C3" s="213" t="s">
        <v>168</v>
      </c>
      <c r="D3" s="213" t="s">
        <v>168</v>
      </c>
      <c r="E3" s="177" t="s">
        <v>181</v>
      </c>
      <c r="F3" s="177" t="s">
        <v>182</v>
      </c>
      <c r="G3" s="177" t="s">
        <v>183</v>
      </c>
      <c r="H3" s="177" t="s">
        <v>184</v>
      </c>
      <c r="I3" s="176" t="s">
        <v>171</v>
      </c>
      <c r="J3" s="214" t="s">
        <v>168</v>
      </c>
      <c r="K3" s="176" t="s">
        <v>172</v>
      </c>
      <c r="L3" s="176" t="s">
        <v>173</v>
      </c>
      <c r="M3" s="176" t="s">
        <v>174</v>
      </c>
      <c r="N3" s="176" t="s">
        <v>175</v>
      </c>
      <c r="O3" s="176" t="s">
        <v>176</v>
      </c>
      <c r="P3" s="214" t="s">
        <v>168</v>
      </c>
      <c r="Q3" s="176" t="s">
        <v>172</v>
      </c>
      <c r="R3" s="176" t="s">
        <v>173</v>
      </c>
      <c r="S3" s="176" t="s">
        <v>174</v>
      </c>
      <c r="T3" s="176" t="s">
        <v>175</v>
      </c>
      <c r="U3" s="342"/>
      <c r="V3" s="214" t="s">
        <v>168</v>
      </c>
      <c r="W3" s="339"/>
      <c r="X3" s="213" t="s">
        <v>168</v>
      </c>
      <c r="Y3" s="215"/>
      <c r="Z3" s="213" t="s">
        <v>168</v>
      </c>
      <c r="AA3" s="215" t="s">
        <v>8</v>
      </c>
      <c r="AB3" s="216" t="s">
        <v>168</v>
      </c>
      <c r="AC3" s="217" t="s">
        <v>168</v>
      </c>
      <c r="AD3" s="209" t="s">
        <v>426</v>
      </c>
      <c r="AE3" s="213" t="s">
        <v>168</v>
      </c>
      <c r="AF3" s="215" t="s">
        <v>8</v>
      </c>
      <c r="AG3" s="209" t="s">
        <v>427</v>
      </c>
      <c r="AH3" s="209" t="s">
        <v>214</v>
      </c>
      <c r="AI3" s="209" t="s">
        <v>169</v>
      </c>
      <c r="AJ3" s="209" t="s">
        <v>215</v>
      </c>
      <c r="AK3" s="209" t="s">
        <v>216</v>
      </c>
      <c r="AL3" s="213" t="s">
        <v>168</v>
      </c>
      <c r="AM3" s="215" t="s">
        <v>429</v>
      </c>
      <c r="AN3" s="213" t="s">
        <v>168</v>
      </c>
      <c r="AO3" s="215" t="s">
        <v>430</v>
      </c>
      <c r="AP3" s="213" t="s">
        <v>168</v>
      </c>
      <c r="AQ3" s="177" t="s">
        <v>8</v>
      </c>
      <c r="AR3" s="215" t="s">
        <v>431</v>
      </c>
      <c r="AS3" s="213" t="s">
        <v>168</v>
      </c>
      <c r="AT3" s="177" t="s">
        <v>8</v>
      </c>
      <c r="AU3" s="177" t="s">
        <v>432</v>
      </c>
      <c r="AV3" s="177" t="s">
        <v>433</v>
      </c>
      <c r="AW3" s="177" t="s">
        <v>434</v>
      </c>
      <c r="AX3" s="177" t="s">
        <v>435</v>
      </c>
      <c r="AY3" s="177" t="s">
        <v>436</v>
      </c>
      <c r="AZ3" s="218" t="s">
        <v>168</v>
      </c>
      <c r="BA3" s="257" t="s">
        <v>186</v>
      </c>
      <c r="BB3" s="258"/>
      <c r="BC3" s="259" t="s">
        <v>186</v>
      </c>
      <c r="BD3" s="259" t="s">
        <v>187</v>
      </c>
      <c r="BE3" s="254"/>
      <c r="BF3" s="257" t="s">
        <v>188</v>
      </c>
      <c r="BG3" s="258"/>
      <c r="BH3" s="259" t="s">
        <v>188</v>
      </c>
      <c r="BI3" s="259" t="s">
        <v>187</v>
      </c>
      <c r="BJ3" s="254"/>
      <c r="BK3" s="257" t="s">
        <v>189</v>
      </c>
      <c r="BL3" s="258"/>
      <c r="BM3" s="259" t="s">
        <v>189</v>
      </c>
      <c r="BN3" s="259" t="s">
        <v>187</v>
      </c>
      <c r="BO3" s="254"/>
      <c r="BP3" s="260" t="s">
        <v>190</v>
      </c>
      <c r="BQ3" s="261" t="s">
        <v>170</v>
      </c>
      <c r="BR3" s="262"/>
      <c r="BS3" s="262" t="s">
        <v>191</v>
      </c>
      <c r="BT3" s="262"/>
      <c r="BU3" s="262"/>
      <c r="BV3" s="262"/>
      <c r="BW3" s="263" t="s">
        <v>165</v>
      </c>
      <c r="BX3" s="254"/>
      <c r="BY3" s="263" t="s">
        <v>165</v>
      </c>
      <c r="BZ3" s="263" t="s">
        <v>170</v>
      </c>
      <c r="CA3" s="264"/>
      <c r="CB3" s="265" t="s">
        <v>166</v>
      </c>
      <c r="CC3" s="265" t="s">
        <v>216</v>
      </c>
      <c r="CD3" s="259" t="s">
        <v>217</v>
      </c>
      <c r="CE3" s="257" t="s">
        <v>186</v>
      </c>
      <c r="CF3" s="266" t="s">
        <v>222</v>
      </c>
      <c r="CG3" s="266" t="s">
        <v>223</v>
      </c>
      <c r="CI3" s="304" t="s">
        <v>426</v>
      </c>
      <c r="CJ3" s="304" t="s">
        <v>993</v>
      </c>
      <c r="CK3" s="304" t="s">
        <v>430</v>
      </c>
      <c r="CL3" s="304" t="s">
        <v>431</v>
      </c>
      <c r="CM3" s="304" t="s">
        <v>1003</v>
      </c>
      <c r="CN3" s="304" t="s">
        <v>167</v>
      </c>
      <c r="CO3" s="304" t="s">
        <v>437</v>
      </c>
      <c r="CP3" s="304" t="s">
        <v>438</v>
      </c>
      <c r="CQ3" s="304" t="s">
        <v>1039</v>
      </c>
      <c r="CR3" s="304" t="s">
        <v>1049</v>
      </c>
      <c r="CS3" s="304" t="s">
        <v>443</v>
      </c>
      <c r="CT3" s="304" t="s">
        <v>439</v>
      </c>
      <c r="CU3" s="304" t="s">
        <v>440</v>
      </c>
      <c r="CV3" s="304" t="s">
        <v>1070</v>
      </c>
      <c r="CW3" s="304" t="s">
        <v>1071</v>
      </c>
      <c r="CX3" s="304" t="s">
        <v>1080</v>
      </c>
      <c r="CY3" s="304" t="s">
        <v>1089</v>
      </c>
      <c r="CZ3" s="304" t="s">
        <v>1090</v>
      </c>
      <c r="DA3" s="304" t="s">
        <v>1092</v>
      </c>
      <c r="DB3" s="304" t="s">
        <v>441</v>
      </c>
      <c r="DC3" s="304" t="s">
        <v>1093</v>
      </c>
      <c r="DD3" s="304" t="s">
        <v>1100</v>
      </c>
      <c r="DE3" s="304" t="s">
        <v>1101</v>
      </c>
      <c r="DF3" s="304" t="s">
        <v>1102</v>
      </c>
      <c r="DG3" s="304" t="s">
        <v>442</v>
      </c>
      <c r="DH3" s="304" t="s">
        <v>1107</v>
      </c>
      <c r="DI3" s="304" t="s">
        <v>1116</v>
      </c>
    </row>
    <row r="4" spans="1:188" s="181" customFormat="1" x14ac:dyDescent="0.25">
      <c r="A4" s="308" t="s">
        <v>1117</v>
      </c>
      <c r="B4" s="251" t="s">
        <v>614</v>
      </c>
      <c r="C4" s="194"/>
      <c r="D4" s="194"/>
      <c r="E4" s="219" t="s">
        <v>1119</v>
      </c>
      <c r="F4" s="197" t="s">
        <v>1126</v>
      </c>
      <c r="G4" s="197"/>
      <c r="H4" s="197"/>
      <c r="I4" s="192" t="s">
        <v>954</v>
      </c>
      <c r="J4" s="220"/>
      <c r="K4" s="220">
        <v>13</v>
      </c>
      <c r="L4" s="220">
        <v>1</v>
      </c>
      <c r="M4" s="220">
        <v>40</v>
      </c>
      <c r="N4" s="241">
        <f t="shared" ref="N4:N7" si="0">IF(K4&lt;&gt;"",IF(I4="East",(K4+(L4+M4/60)/60),IF(I4="West",-(K4+(L4+M4/60)/60),"East/West?")),"")</f>
        <v>13.027777777777779</v>
      </c>
      <c r="O4" s="192" t="s">
        <v>956</v>
      </c>
      <c r="P4" s="192"/>
      <c r="Q4" s="192">
        <v>53</v>
      </c>
      <c r="R4" s="192">
        <v>9</v>
      </c>
      <c r="S4" s="192">
        <v>5</v>
      </c>
      <c r="T4" s="234">
        <f t="shared" ref="T4:T7" si="1">IF(Q4&lt;&gt;"",IF(O4="North",(Q4+(R4+S4/60)/60),IF(O4="South",-(Q4+(R4+S4/60)/60),"North/South?")),"")</f>
        <v>53.151388888888889</v>
      </c>
      <c r="U4" s="235" t="s">
        <v>198</v>
      </c>
      <c r="V4" s="192"/>
      <c r="W4" s="236" t="s">
        <v>200</v>
      </c>
      <c r="X4" s="194"/>
      <c r="Y4" s="237" t="s">
        <v>8</v>
      </c>
      <c r="Z4" s="194"/>
      <c r="AA4" s="310" t="s">
        <v>1121</v>
      </c>
      <c r="AB4" s="194"/>
      <c r="AC4" s="194"/>
      <c r="AD4" s="193" t="s">
        <v>992</v>
      </c>
      <c r="AE4" s="193">
        <f>IF(AD4&lt;&gt;"",VLOOKUP(AD4,'[4]Drop-down lists'!$AR$8:$AS$11,2,FALSE),"")</f>
        <v>3</v>
      </c>
      <c r="AF4" s="196"/>
      <c r="AG4" s="193" t="s">
        <v>1122</v>
      </c>
      <c r="AH4" s="193" t="s">
        <v>1119</v>
      </c>
      <c r="AI4" s="193"/>
      <c r="AJ4" s="196"/>
      <c r="AK4" s="195" t="s">
        <v>949</v>
      </c>
      <c r="AL4" s="196">
        <f>IF(AK4&lt;&gt;"",VLOOKUP(AK4,'[4]Drop-down lists'!$AU$8:$AV$24,2,FALSE),"")</f>
        <v>8</v>
      </c>
      <c r="AM4" s="196"/>
      <c r="AN4" s="196" t="str">
        <f>IF(AM4&lt;&gt;"",VLOOKUP(AM4,'[4]Drop-down lists'!$AX$8:$AY$9,2,FALSE),"")</f>
        <v/>
      </c>
      <c r="AO4" s="193"/>
      <c r="AP4" s="196" t="str">
        <f>IF(AO4&lt;&gt;"",VLOOKUP(AO4,'[4]Drop-down lists'!$BA$8:$BB$12,2,FALSE),"")</f>
        <v/>
      </c>
      <c r="AQ4" s="196"/>
      <c r="AR4" s="193" t="s">
        <v>999</v>
      </c>
      <c r="AS4" s="196">
        <f>IF(AR4&lt;&gt;"",VLOOKUP(AR4,'[4]Drop-down lists'!$BD$8:$BE$13,2,FALSE),"")</f>
        <v>4</v>
      </c>
      <c r="AT4" s="196"/>
      <c r="AU4" s="196"/>
      <c r="AV4" s="196"/>
      <c r="AW4" s="196">
        <v>15</v>
      </c>
      <c r="AX4" s="196"/>
      <c r="AY4" s="196"/>
      <c r="AZ4" s="193" t="e">
        <f>IF(#REF!&lt;&gt;"",VLOOKUP(#REF!,'[1]Drop-down lists'!$BP$9:$BQ$10,2,FALSE),"")</f>
        <v>#REF!</v>
      </c>
      <c r="BA4" s="267"/>
      <c r="BB4" s="268"/>
      <c r="BC4" s="269"/>
      <c r="BD4" s="270"/>
      <c r="BE4" s="268"/>
      <c r="BF4" s="301" t="s">
        <v>958</v>
      </c>
      <c r="BG4" s="268"/>
      <c r="BH4" s="299" t="s">
        <v>958</v>
      </c>
      <c r="BI4" s="300">
        <v>1</v>
      </c>
      <c r="BJ4" s="268"/>
      <c r="BK4" s="301" t="s">
        <v>959</v>
      </c>
      <c r="BL4" s="268"/>
      <c r="BM4" s="299" t="s">
        <v>959</v>
      </c>
      <c r="BN4" s="300">
        <v>1</v>
      </c>
      <c r="BO4" s="268"/>
      <c r="BP4" s="271" t="s">
        <v>476</v>
      </c>
      <c r="BQ4" s="272" t="s">
        <v>477</v>
      </c>
      <c r="BR4" s="273"/>
      <c r="BS4" s="274"/>
      <c r="BT4" s="298" t="s">
        <v>954</v>
      </c>
      <c r="BU4" s="274"/>
      <c r="BV4" s="275"/>
      <c r="BW4" s="288" t="s">
        <v>192</v>
      </c>
      <c r="BX4" s="268"/>
      <c r="BY4" s="276" t="s">
        <v>192</v>
      </c>
      <c r="BZ4" s="276"/>
      <c r="CA4" s="277"/>
      <c r="CB4" s="302" t="s">
        <v>960</v>
      </c>
      <c r="CC4" s="303" t="s">
        <v>961</v>
      </c>
      <c r="CD4" s="278" t="s">
        <v>962</v>
      </c>
      <c r="CE4" s="267"/>
      <c r="CF4" s="276" t="s">
        <v>964</v>
      </c>
      <c r="CG4" s="276" t="s">
        <v>976</v>
      </c>
      <c r="CI4" s="305" t="s">
        <v>990</v>
      </c>
      <c r="CJ4" s="305" t="s">
        <v>62</v>
      </c>
      <c r="CK4" s="305" t="s">
        <v>994</v>
      </c>
      <c r="CL4" s="305" t="s">
        <v>998</v>
      </c>
      <c r="CM4" s="305" t="s">
        <v>1004</v>
      </c>
      <c r="CN4" s="305" t="s">
        <v>962</v>
      </c>
      <c r="CO4" s="305" t="s">
        <v>1030</v>
      </c>
      <c r="CP4" s="305" t="s">
        <v>1031</v>
      </c>
      <c r="CQ4" s="305" t="s">
        <v>62</v>
      </c>
      <c r="CR4" s="306" t="s">
        <v>1048</v>
      </c>
      <c r="CS4" s="305" t="s">
        <v>1050</v>
      </c>
      <c r="CT4" s="305" t="s">
        <v>1056</v>
      </c>
      <c r="CU4" s="305" t="s">
        <v>1059</v>
      </c>
      <c r="CV4" s="305" t="s">
        <v>1064</v>
      </c>
      <c r="CW4" s="184" t="s">
        <v>1072</v>
      </c>
      <c r="CX4" s="305" t="s">
        <v>1088</v>
      </c>
      <c r="CY4" s="184" t="s">
        <v>1081</v>
      </c>
      <c r="CZ4" s="305" t="s">
        <v>1082</v>
      </c>
      <c r="DA4" s="305" t="s">
        <v>1083</v>
      </c>
      <c r="DB4" s="305" t="s">
        <v>62</v>
      </c>
      <c r="DC4" s="305" t="s">
        <v>1099</v>
      </c>
      <c r="DD4" s="305" t="s">
        <v>62</v>
      </c>
      <c r="DE4" s="305" t="s">
        <v>62</v>
      </c>
      <c r="DF4" s="305" t="s">
        <v>1103</v>
      </c>
      <c r="DG4" s="305" t="s">
        <v>1106</v>
      </c>
      <c r="DH4" s="305" t="s">
        <v>1004</v>
      </c>
      <c r="DI4" s="305" t="s">
        <v>1115</v>
      </c>
      <c r="DJ4" s="311" t="s">
        <v>1124</v>
      </c>
    </row>
    <row r="5" spans="1:188" s="184" customFormat="1" x14ac:dyDescent="0.25">
      <c r="A5" s="309" t="s">
        <v>1118</v>
      </c>
      <c r="B5" s="251" t="s">
        <v>614</v>
      </c>
      <c r="C5" s="182" t="e">
        <f>IF(B5&lt;&gt;"",VLOOKUP(B5,$BH$4:$BI$7,2,FALSE),"-")</f>
        <v>#N/A</v>
      </c>
      <c r="D5" s="182" t="e">
        <f>IF(#REF!&lt;&gt;"",VLOOKUP(#REF!,$BH$4:$BI$7,2,FALSE),"-")</f>
        <v>#REF!</v>
      </c>
      <c r="E5" s="239" t="s">
        <v>1120</v>
      </c>
      <c r="F5" s="180"/>
      <c r="G5" s="180"/>
      <c r="H5" s="180"/>
      <c r="I5" s="192" t="s">
        <v>954</v>
      </c>
      <c r="J5" s="240">
        <f>IF(I5&lt;&gt;"",VLOOKUP(I5,'[2]Drop-down lists'!$W$8:$X$9,2,FALSE),"-")</f>
        <v>1</v>
      </c>
      <c r="K5" s="220">
        <v>13</v>
      </c>
      <c r="L5" s="220">
        <v>11</v>
      </c>
      <c r="M5" s="220">
        <v>24</v>
      </c>
      <c r="N5" s="241">
        <f t="shared" si="0"/>
        <v>13.19</v>
      </c>
      <c r="O5" s="192" t="s">
        <v>956</v>
      </c>
      <c r="P5" s="240">
        <f>IF(O5&lt;&gt;"",VLOOKUP(O5,'[2]Drop-down lists'!$Y$8:$Z$9,2,FALSE),"-")</f>
        <v>1</v>
      </c>
      <c r="Q5" s="192">
        <v>52</v>
      </c>
      <c r="R5" s="192">
        <v>23</v>
      </c>
      <c r="S5" s="192">
        <v>54</v>
      </c>
      <c r="T5" s="234">
        <f t="shared" si="1"/>
        <v>52.398333333333333</v>
      </c>
      <c r="U5" s="235" t="s">
        <v>198</v>
      </c>
      <c r="V5" s="240">
        <f>IF(U5&lt;&gt;"",VLOOKUP(U5,'[2]Drop-down lists'!$AC$8:$AD$11,2,FALSE),"-")</f>
        <v>3</v>
      </c>
      <c r="W5" s="236" t="s">
        <v>200</v>
      </c>
      <c r="X5" s="182" t="e">
        <f>IF(W5&lt;&gt;"",VLOOKUP(W5,#REF!,2,FALSE),"-")</f>
        <v>#REF!</v>
      </c>
      <c r="Y5" s="237" t="s">
        <v>8</v>
      </c>
      <c r="Z5" s="182" t="e">
        <f>IF(Y5&lt;&gt;"",VLOOKUP(Y5,$BA$4:$BA$7,2,FALSE),"-")</f>
        <v>#N/A</v>
      </c>
      <c r="AA5" s="310" t="s">
        <v>1121</v>
      </c>
      <c r="AB5" s="182" t="e">
        <f>IF(#REF!&lt;&gt;"",VLOOKUP(#REF!,$BM$4:$BN$7,2,FALSE),"-")</f>
        <v>#REF!</v>
      </c>
      <c r="AC5" s="182" t="e">
        <f>IF(#REF!&lt;&gt;"",VLOOKUP(#REF!,$BQ$4:$BR$7,2,FALSE),"-")</f>
        <v>#REF!</v>
      </c>
      <c r="AD5" s="193" t="s">
        <v>992</v>
      </c>
      <c r="AE5" s="183">
        <f>IF(AD5&lt;&gt;"",VLOOKUP(AD5,'[4]Drop-down lists'!$AR$8:$AS$11,2,FALSE),"")</f>
        <v>3</v>
      </c>
      <c r="AF5" s="179"/>
      <c r="AG5" s="193" t="s">
        <v>1122</v>
      </c>
      <c r="AH5" s="183" t="s">
        <v>1123</v>
      </c>
      <c r="AI5" s="183"/>
      <c r="AJ5" s="179"/>
      <c r="AK5" s="195" t="s">
        <v>943</v>
      </c>
      <c r="AL5" s="179">
        <f>IF(AK5&lt;&gt;"",VLOOKUP(AK5,'[4]Drop-down lists'!$AU$8:$AV$24,2,FALSE),"")</f>
        <v>3</v>
      </c>
      <c r="AM5" s="196"/>
      <c r="AN5" s="179" t="str">
        <f>IF(AM5&lt;&gt;"",VLOOKUP(AM5,'[4]Drop-down lists'!$AX$8:$AY$9,2,FALSE),"")</f>
        <v/>
      </c>
      <c r="AO5" s="193"/>
      <c r="AP5" s="179" t="str">
        <f>IF(AO5&lt;&gt;"",VLOOKUP(AO5,'[4]Drop-down lists'!$BA$8:$BB$12,2,FALSE),"")</f>
        <v/>
      </c>
      <c r="AQ5" s="179"/>
      <c r="AR5" s="193" t="s">
        <v>999</v>
      </c>
      <c r="AS5" s="179">
        <f>IF(AR5&lt;&gt;"",VLOOKUP(AR5,'[4]Drop-down lists'!$BD$8:$BE$13,2,FALSE),"")</f>
        <v>4</v>
      </c>
      <c r="AT5" s="179"/>
      <c r="AU5" s="179"/>
      <c r="AV5" s="179"/>
      <c r="AW5" s="179">
        <v>10</v>
      </c>
      <c r="AX5" s="179"/>
      <c r="AY5" s="179"/>
      <c r="AZ5" s="183" t="e">
        <f>IF(#REF!&lt;&gt;"",VLOOKUP(#REF!,'[1]Drop-down lists'!$BP$9:$BQ$10,2,FALSE),"")</f>
        <v>#REF!</v>
      </c>
      <c r="BA5" s="279" t="s">
        <v>194</v>
      </c>
      <c r="BB5" s="280"/>
      <c r="BC5" s="281" t="s">
        <v>195</v>
      </c>
      <c r="BD5" s="282">
        <v>4</v>
      </c>
      <c r="BE5" s="280"/>
      <c r="BF5" s="279" t="s">
        <v>196</v>
      </c>
      <c r="BG5" s="280"/>
      <c r="BH5" s="281" t="s">
        <v>196</v>
      </c>
      <c r="BI5" s="281">
        <v>2</v>
      </c>
      <c r="BJ5" s="280"/>
      <c r="BK5" s="279" t="s">
        <v>197</v>
      </c>
      <c r="BL5" s="280"/>
      <c r="BM5" s="299" t="s">
        <v>197</v>
      </c>
      <c r="BN5" s="300">
        <v>2</v>
      </c>
      <c r="BO5" s="280"/>
      <c r="BP5" s="283" t="s">
        <v>202</v>
      </c>
      <c r="BQ5" s="284" t="s">
        <v>478</v>
      </c>
      <c r="BR5" s="285"/>
      <c r="BS5" s="286">
        <v>1</v>
      </c>
      <c r="BT5" s="298" t="s">
        <v>955</v>
      </c>
      <c r="BU5" s="286">
        <v>1</v>
      </c>
      <c r="BV5" s="287"/>
      <c r="BW5" s="288" t="s">
        <v>193</v>
      </c>
      <c r="BX5" s="280"/>
      <c r="BY5" s="289" t="s">
        <v>198</v>
      </c>
      <c r="BZ5" s="290">
        <v>3</v>
      </c>
      <c r="CA5" s="291"/>
      <c r="CB5" s="292" t="s">
        <v>210</v>
      </c>
      <c r="CC5" s="293" t="s">
        <v>218</v>
      </c>
      <c r="CD5" s="294" t="s">
        <v>963</v>
      </c>
      <c r="CE5" s="279" t="s">
        <v>207</v>
      </c>
      <c r="CF5" s="295" t="s">
        <v>965</v>
      </c>
      <c r="CG5" s="295" t="s">
        <v>977</v>
      </c>
      <c r="CI5" s="306" t="s">
        <v>991</v>
      </c>
      <c r="CJ5" s="306" t="s">
        <v>63</v>
      </c>
      <c r="CK5" s="306" t="s">
        <v>995</v>
      </c>
      <c r="CL5" s="306" t="s">
        <v>1000</v>
      </c>
      <c r="CM5" s="306" t="s">
        <v>1005</v>
      </c>
      <c r="CN5" s="306" t="s">
        <v>963</v>
      </c>
      <c r="CO5" s="184" t="s">
        <v>1008</v>
      </c>
      <c r="CP5" s="184" t="s">
        <v>1032</v>
      </c>
      <c r="CQ5" s="306" t="s">
        <v>63</v>
      </c>
      <c r="CR5" s="184" t="s">
        <v>1041</v>
      </c>
      <c r="CS5" s="305" t="s">
        <v>1051</v>
      </c>
      <c r="CT5" s="306" t="s">
        <v>1057</v>
      </c>
      <c r="CU5" s="306" t="s">
        <v>1060</v>
      </c>
      <c r="CV5" s="306" t="s">
        <v>1065</v>
      </c>
      <c r="CW5" s="184" t="s">
        <v>1073</v>
      </c>
      <c r="CX5" s="184" t="s">
        <v>1081</v>
      </c>
      <c r="CY5" s="184" t="s">
        <v>1088</v>
      </c>
      <c r="CZ5" s="184" t="s">
        <v>1091</v>
      </c>
      <c r="DA5" s="184" t="s">
        <v>1084</v>
      </c>
      <c r="DB5" s="306" t="s">
        <v>63</v>
      </c>
      <c r="DC5" s="184" t="s">
        <v>1094</v>
      </c>
      <c r="DD5" s="306" t="s">
        <v>63</v>
      </c>
      <c r="DE5" s="306" t="s">
        <v>63</v>
      </c>
      <c r="DG5" s="184" t="s">
        <v>1104</v>
      </c>
      <c r="DH5" s="184" t="s">
        <v>1005</v>
      </c>
      <c r="DI5" s="184" t="s">
        <v>1108</v>
      </c>
      <c r="DJ5" s="311" t="s">
        <v>1125</v>
      </c>
    </row>
    <row r="6" spans="1:188" s="184" customFormat="1" x14ac:dyDescent="0.25">
      <c r="A6" s="238"/>
      <c r="B6" s="251"/>
      <c r="C6" s="182" t="str">
        <f>IF(B6&lt;&gt;"",VLOOKUP(B6,$BH$4:$BI$7,2,FALSE),"-")</f>
        <v>-</v>
      </c>
      <c r="D6" s="182" t="e">
        <f>IF(#REF!&lt;&gt;"",VLOOKUP(#REF!,$BH$4:$BI$7,2,FALSE),"-")</f>
        <v>#REF!</v>
      </c>
      <c r="E6" s="239"/>
      <c r="F6" s="180"/>
      <c r="G6" s="180"/>
      <c r="H6" s="180"/>
      <c r="I6" s="192"/>
      <c r="J6" s="240" t="str">
        <f>IF(I6&lt;&gt;"",VLOOKUP(I6,'[2]Drop-down lists'!$W$8:$X$9,2,FALSE),"-")</f>
        <v>-</v>
      </c>
      <c r="K6" s="220"/>
      <c r="L6" s="220"/>
      <c r="M6" s="220"/>
      <c r="N6" s="241" t="str">
        <f t="shared" si="0"/>
        <v/>
      </c>
      <c r="O6" s="192"/>
      <c r="P6" s="240" t="str">
        <f>IF(O6&lt;&gt;"",VLOOKUP(O6,'[2]Drop-down lists'!$Y$8:$Z$9,2,FALSE),"-")</f>
        <v>-</v>
      </c>
      <c r="Q6" s="192"/>
      <c r="R6" s="192"/>
      <c r="S6" s="192"/>
      <c r="T6" s="234" t="str">
        <f t="shared" si="1"/>
        <v/>
      </c>
      <c r="U6" s="235"/>
      <c r="V6" s="240" t="str">
        <f>IF(U6&lt;&gt;"",VLOOKUP(U6,'[2]Drop-down lists'!$AC$8:$AD$11,2,FALSE),"-")</f>
        <v>-</v>
      </c>
      <c r="W6" s="236"/>
      <c r="X6" s="182" t="str">
        <f>IF(W6&lt;&gt;"",VLOOKUP(W6,#REF!,2,FALSE),"-")</f>
        <v>-</v>
      </c>
      <c r="Y6" s="237"/>
      <c r="Z6" s="182" t="str">
        <f>IF(Y6&lt;&gt;"",VLOOKUP(Y6,$BA$4:$BA$7,2,FALSE),"-")</f>
        <v>-</v>
      </c>
      <c r="AA6" s="242"/>
      <c r="AB6" s="182" t="e">
        <f>IF(#REF!&lt;&gt;"",VLOOKUP(#REF!,$BM$4:$BN$7,2,FALSE),"-")</f>
        <v>#REF!</v>
      </c>
      <c r="AC6" s="182" t="e">
        <f>IF(#REF!&lt;&gt;"",VLOOKUP(#REF!,$BQ$4:$BR$7,2,FALSE),"-")</f>
        <v>#REF!</v>
      </c>
      <c r="AD6" s="193"/>
      <c r="AE6" s="183" t="str">
        <f>IF(AD6&lt;&gt;"",VLOOKUP(AD6,'[4]Drop-down lists'!$AR$8:$AS$11,2,FALSE),"")</f>
        <v/>
      </c>
      <c r="AF6" s="179"/>
      <c r="AG6" s="183"/>
      <c r="AH6" s="183"/>
      <c r="AI6" s="183"/>
      <c r="AJ6" s="179"/>
      <c r="AK6" s="195"/>
      <c r="AL6" s="179" t="str">
        <f>IF(AK6&lt;&gt;"",VLOOKUP(AK6,'[4]Drop-down lists'!$AU$8:$AV$24,2,FALSE),"")</f>
        <v/>
      </c>
      <c r="AM6" s="196"/>
      <c r="AN6" s="179" t="str">
        <f>IF(AM6&lt;&gt;"",VLOOKUP(AM6,'[4]Drop-down lists'!$AX$8:$AY$9,2,FALSE),"")</f>
        <v/>
      </c>
      <c r="AO6" s="193"/>
      <c r="AP6" s="179" t="str">
        <f>IF(AO6&lt;&gt;"",VLOOKUP(AO6,'[4]Drop-down lists'!$BA$8:$BB$12,2,FALSE),"")</f>
        <v/>
      </c>
      <c r="AQ6" s="179"/>
      <c r="AR6" s="193"/>
      <c r="AS6" s="179" t="str">
        <f>IF(AR6&lt;&gt;"",VLOOKUP(AR6,'[4]Drop-down lists'!$BD$8:$BE$13,2,FALSE),"")</f>
        <v/>
      </c>
      <c r="AT6" s="179"/>
      <c r="AU6" s="179"/>
      <c r="AV6" s="179"/>
      <c r="AW6" s="179"/>
      <c r="AX6" s="179"/>
      <c r="AY6" s="179"/>
      <c r="AZ6" s="183" t="e">
        <f>IF(#REF!&lt;&gt;"",VLOOKUP(#REF!,'[1]Drop-down lists'!$BP$9:$BQ$10,2,FALSE),"")</f>
        <v>#REF!</v>
      </c>
      <c r="BA6" s="279" t="s">
        <v>199</v>
      </c>
      <c r="BB6" s="280"/>
      <c r="BC6" s="281" t="s">
        <v>194</v>
      </c>
      <c r="BD6" s="282">
        <v>2</v>
      </c>
      <c r="BE6" s="280"/>
      <c r="BF6" s="279" t="s">
        <v>200</v>
      </c>
      <c r="BG6" s="280"/>
      <c r="BH6" s="281" t="s">
        <v>200</v>
      </c>
      <c r="BI6" s="281">
        <v>3</v>
      </c>
      <c r="BJ6" s="280"/>
      <c r="BK6" s="279" t="s">
        <v>201</v>
      </c>
      <c r="BL6" s="280"/>
      <c r="BM6" s="299" t="s">
        <v>201</v>
      </c>
      <c r="BN6" s="300">
        <v>3</v>
      </c>
      <c r="BO6" s="280"/>
      <c r="BP6" s="283" t="s">
        <v>205</v>
      </c>
      <c r="BQ6" s="284" t="s">
        <v>479</v>
      </c>
      <c r="BR6" s="285"/>
      <c r="BS6" s="286">
        <f>1+BS5</f>
        <v>2</v>
      </c>
      <c r="BT6" s="298" t="s">
        <v>956</v>
      </c>
      <c r="BU6" s="286">
        <f>1+BU5</f>
        <v>2</v>
      </c>
      <c r="BV6" s="287"/>
      <c r="BW6" s="288" t="s">
        <v>198</v>
      </c>
      <c r="BX6" s="280"/>
      <c r="BY6" s="289" t="s">
        <v>192</v>
      </c>
      <c r="BZ6" s="290">
        <v>1</v>
      </c>
      <c r="CA6" s="291"/>
      <c r="CB6" s="292" t="s">
        <v>211</v>
      </c>
      <c r="CC6" s="293" t="s">
        <v>219</v>
      </c>
      <c r="CD6" s="294" t="s">
        <v>221</v>
      </c>
      <c r="CE6" s="279" t="s">
        <v>208</v>
      </c>
      <c r="CF6" s="295" t="s">
        <v>966</v>
      </c>
      <c r="CG6" s="295" t="s">
        <v>978</v>
      </c>
      <c r="CI6" s="306" t="s">
        <v>992</v>
      </c>
      <c r="CK6" s="306" t="s">
        <v>996</v>
      </c>
      <c r="CL6" s="306" t="s">
        <v>1001</v>
      </c>
      <c r="CM6" s="306" t="s">
        <v>1006</v>
      </c>
      <c r="CN6" s="306" t="s">
        <v>221</v>
      </c>
      <c r="CO6" s="184" t="s">
        <v>1009</v>
      </c>
      <c r="CP6" s="184" t="s">
        <v>1033</v>
      </c>
      <c r="CQ6" s="306" t="s">
        <v>1002</v>
      </c>
      <c r="CR6" s="184" t="s">
        <v>1042</v>
      </c>
      <c r="CS6" s="305" t="s">
        <v>1052</v>
      </c>
      <c r="CT6" s="306" t="s">
        <v>1058</v>
      </c>
      <c r="CU6" s="306" t="s">
        <v>1061</v>
      </c>
      <c r="CV6" s="306" t="s">
        <v>1066</v>
      </c>
      <c r="CW6" s="184" t="s">
        <v>1074</v>
      </c>
      <c r="CX6" s="184" t="s">
        <v>1082</v>
      </c>
      <c r="CY6" s="184" t="s">
        <v>1082</v>
      </c>
      <c r="CZ6" s="184" t="s">
        <v>1083</v>
      </c>
      <c r="DA6" s="184" t="s">
        <v>8</v>
      </c>
      <c r="DC6" s="184" t="s">
        <v>1095</v>
      </c>
      <c r="DG6" s="184" t="s">
        <v>1105</v>
      </c>
      <c r="DH6" s="184" t="s">
        <v>1006</v>
      </c>
      <c r="DI6" s="184" t="s">
        <v>1109</v>
      </c>
    </row>
    <row r="7" spans="1:188" s="184" customFormat="1" x14ac:dyDescent="0.25">
      <c r="A7" s="238"/>
      <c r="B7" s="251"/>
      <c r="C7" s="182" t="str">
        <f>IF(B7&lt;&gt;"",VLOOKUP(B7,$BH$4:$BI$7,2,FALSE),"-")</f>
        <v>-</v>
      </c>
      <c r="D7" s="182" t="e">
        <f>IF(#REF!&lt;&gt;"",VLOOKUP(#REF!,$BH$4:$BI$7,2,FALSE),"-")</f>
        <v>#REF!</v>
      </c>
      <c r="E7" s="239"/>
      <c r="F7" s="180"/>
      <c r="G7" s="180"/>
      <c r="H7" s="180"/>
      <c r="I7" s="192"/>
      <c r="J7" s="240" t="str">
        <f>IF(I7&lt;&gt;"",VLOOKUP(I7,'[2]Drop-down lists'!$W$8:$X$9,2,FALSE),"-")</f>
        <v>-</v>
      </c>
      <c r="K7" s="220"/>
      <c r="L7" s="220"/>
      <c r="M7" s="220"/>
      <c r="N7" s="241" t="str">
        <f t="shared" si="0"/>
        <v/>
      </c>
      <c r="O7" s="192"/>
      <c r="P7" s="240" t="str">
        <f>IF(O7&lt;&gt;"",VLOOKUP(O7,'[2]Drop-down lists'!$Y$8:$Z$9,2,FALSE),"-")</f>
        <v>-</v>
      </c>
      <c r="Q7" s="192"/>
      <c r="R7" s="192"/>
      <c r="S7" s="192"/>
      <c r="T7" s="234" t="str">
        <f t="shared" si="1"/>
        <v/>
      </c>
      <c r="U7" s="235"/>
      <c r="V7" s="240" t="str">
        <f>IF(U7&lt;&gt;"",VLOOKUP(U7,'[2]Drop-down lists'!$AC$8:$AD$11,2,FALSE),"-")</f>
        <v>-</v>
      </c>
      <c r="W7" s="236"/>
      <c r="X7" s="182" t="str">
        <f>IF(W7&lt;&gt;"",VLOOKUP(W7,#REF!,2,FALSE),"-")</f>
        <v>-</v>
      </c>
      <c r="Y7" s="237"/>
      <c r="Z7" s="182" t="str">
        <f>IF(Y7&lt;&gt;"",VLOOKUP(Y7,$BA$4:$BA$7,2,FALSE),"-")</f>
        <v>-</v>
      </c>
      <c r="AA7" s="242"/>
      <c r="AB7" s="182" t="e">
        <f>IF(#REF!&lt;&gt;"",VLOOKUP(#REF!,$BM$4:$BN$7,2,FALSE),"-")</f>
        <v>#REF!</v>
      </c>
      <c r="AC7" s="182" t="e">
        <f>IF(#REF!&lt;&gt;"",VLOOKUP(#REF!,$BQ$4:$BR$7,2,FALSE),"-")</f>
        <v>#REF!</v>
      </c>
      <c r="AD7" s="193"/>
      <c r="AE7" s="183" t="str">
        <f>IF(AD7&lt;&gt;"",VLOOKUP(AD7,'[4]Drop-down lists'!$AR$8:$AS$11,2,FALSE),"")</f>
        <v/>
      </c>
      <c r="AF7" s="179"/>
      <c r="AG7" s="183"/>
      <c r="AH7" s="183"/>
      <c r="AI7" s="183"/>
      <c r="AJ7" s="179"/>
      <c r="AK7" s="195"/>
      <c r="AL7" s="179" t="str">
        <f>IF(AK7&lt;&gt;"",VLOOKUP(AK7,'[4]Drop-down lists'!$AU$8:$AV$24,2,FALSE),"")</f>
        <v/>
      </c>
      <c r="AM7" s="196"/>
      <c r="AN7" s="179" t="str">
        <f>IF(AM7&lt;&gt;"",VLOOKUP(AM7,'[4]Drop-down lists'!$AX$8:$AY$9,2,FALSE),"")</f>
        <v/>
      </c>
      <c r="AO7" s="193"/>
      <c r="AP7" s="179" t="str">
        <f>IF(AO7&lt;&gt;"",VLOOKUP(AO7,'[4]Drop-down lists'!$BA$8:$BB$12,2,FALSE),"")</f>
        <v/>
      </c>
      <c r="AQ7" s="179"/>
      <c r="AR7" s="193"/>
      <c r="AS7" s="179" t="str">
        <f>IF(AR7&lt;&gt;"",VLOOKUP(AR7,'[4]Drop-down lists'!$BD$8:$BE$13,2,FALSE),"")</f>
        <v/>
      </c>
      <c r="AT7" s="179"/>
      <c r="AU7" s="179"/>
      <c r="AV7" s="179"/>
      <c r="AW7" s="179"/>
      <c r="AX7" s="179"/>
      <c r="AY7" s="179"/>
      <c r="AZ7" s="183" t="e">
        <f>IF(#REF!&lt;&gt;"",VLOOKUP(#REF!,'[1]Drop-down lists'!$BP$9:$BQ$10,2,FALSE),"")</f>
        <v>#REF!</v>
      </c>
      <c r="BA7" s="279" t="s">
        <v>195</v>
      </c>
      <c r="BB7" s="280"/>
      <c r="BC7" s="281" t="s">
        <v>203</v>
      </c>
      <c r="BD7" s="282">
        <v>7</v>
      </c>
      <c r="BE7" s="280"/>
      <c r="BF7" s="280"/>
      <c r="BG7" s="280"/>
      <c r="BH7" s="280"/>
      <c r="BI7" s="280"/>
      <c r="BJ7" s="280"/>
      <c r="BK7" s="279" t="s">
        <v>204</v>
      </c>
      <c r="BL7" s="280"/>
      <c r="BM7" s="299" t="s">
        <v>8</v>
      </c>
      <c r="BN7" s="300">
        <v>6</v>
      </c>
      <c r="BO7" s="280"/>
      <c r="BP7" s="283" t="s">
        <v>480</v>
      </c>
      <c r="BQ7" s="284" t="s">
        <v>481</v>
      </c>
      <c r="BR7" s="285"/>
      <c r="BS7" s="286">
        <f t="shared" ref="BS7:BU15" si="2">1+BS6</f>
        <v>3</v>
      </c>
      <c r="BT7" s="298" t="s">
        <v>957</v>
      </c>
      <c r="BU7" s="286">
        <f t="shared" si="2"/>
        <v>3</v>
      </c>
      <c r="BV7" s="287"/>
      <c r="BW7" s="288" t="s">
        <v>206</v>
      </c>
      <c r="BX7" s="280"/>
      <c r="BY7" s="289" t="s">
        <v>206</v>
      </c>
      <c r="BZ7" s="290">
        <v>4</v>
      </c>
      <c r="CA7" s="291"/>
      <c r="CB7" s="280"/>
      <c r="CC7" s="293" t="s">
        <v>220</v>
      </c>
      <c r="CE7" s="280"/>
      <c r="CF7" s="295" t="s">
        <v>967</v>
      </c>
      <c r="CG7" s="295" t="s">
        <v>224</v>
      </c>
      <c r="CI7" s="306" t="s">
        <v>8</v>
      </c>
      <c r="CK7" s="306" t="s">
        <v>997</v>
      </c>
      <c r="CL7" s="306" t="s">
        <v>999</v>
      </c>
      <c r="CM7" s="306" t="s">
        <v>1007</v>
      </c>
      <c r="CO7" s="184" t="s">
        <v>1010</v>
      </c>
      <c r="CP7" s="187" t="s">
        <v>1034</v>
      </c>
      <c r="CQ7" s="306" t="s">
        <v>1040</v>
      </c>
      <c r="CR7" s="187" t="s">
        <v>1043</v>
      </c>
      <c r="CS7" s="305" t="s">
        <v>1053</v>
      </c>
      <c r="CU7" s="306" t="s">
        <v>1062</v>
      </c>
      <c r="CV7" s="306" t="s">
        <v>1067</v>
      </c>
      <c r="CW7" s="187" t="s">
        <v>1075</v>
      </c>
      <c r="CX7" s="184" t="s">
        <v>1083</v>
      </c>
      <c r="CY7" s="187" t="s">
        <v>1083</v>
      </c>
      <c r="CZ7" s="184" t="s">
        <v>1084</v>
      </c>
      <c r="DC7" s="184" t="s">
        <v>1096</v>
      </c>
      <c r="DG7" s="184" t="s">
        <v>8</v>
      </c>
      <c r="DH7" s="184" t="s">
        <v>1007</v>
      </c>
      <c r="DI7" s="184" t="s">
        <v>1110</v>
      </c>
    </row>
    <row r="8" spans="1:188" s="186" customFormat="1" x14ac:dyDescent="0.25">
      <c r="A8" s="185" t="s">
        <v>28</v>
      </c>
      <c r="B8" s="185" t="s">
        <v>28</v>
      </c>
      <c r="C8" s="185" t="s">
        <v>28</v>
      </c>
      <c r="D8" s="185" t="s">
        <v>28</v>
      </c>
      <c r="E8" s="185" t="s">
        <v>28</v>
      </c>
      <c r="F8" s="185" t="s">
        <v>28</v>
      </c>
      <c r="G8" s="185" t="s">
        <v>28</v>
      </c>
      <c r="H8" s="185" t="s">
        <v>28</v>
      </c>
      <c r="I8" s="185" t="s">
        <v>28</v>
      </c>
      <c r="J8" s="185" t="s">
        <v>28</v>
      </c>
      <c r="K8" s="185" t="s">
        <v>28</v>
      </c>
      <c r="L8" s="185" t="s">
        <v>28</v>
      </c>
      <c r="M8" s="185" t="s">
        <v>28</v>
      </c>
      <c r="N8" s="185" t="s">
        <v>28</v>
      </c>
      <c r="O8" s="185" t="s">
        <v>28</v>
      </c>
      <c r="P8" s="185" t="s">
        <v>28</v>
      </c>
      <c r="Q8" s="185" t="s">
        <v>28</v>
      </c>
      <c r="R8" s="185" t="s">
        <v>28</v>
      </c>
      <c r="S8" s="185" t="s">
        <v>28</v>
      </c>
      <c r="T8" s="185" t="s">
        <v>28</v>
      </c>
      <c r="U8" s="185" t="s">
        <v>28</v>
      </c>
      <c r="V8" s="185" t="s">
        <v>28</v>
      </c>
      <c r="W8" s="185" t="s">
        <v>28</v>
      </c>
      <c r="X8" s="185" t="s">
        <v>28</v>
      </c>
      <c r="Y8" s="185" t="s">
        <v>28</v>
      </c>
      <c r="Z8" s="185" t="s">
        <v>28</v>
      </c>
      <c r="AA8" s="185" t="s">
        <v>28</v>
      </c>
      <c r="AB8" s="185" t="s">
        <v>28</v>
      </c>
      <c r="AC8" s="185" t="s">
        <v>28</v>
      </c>
      <c r="AD8" s="185" t="s">
        <v>28</v>
      </c>
      <c r="AE8" s="185" t="s">
        <v>28</v>
      </c>
      <c r="AF8" s="185" t="s">
        <v>28</v>
      </c>
      <c r="AG8" s="185" t="s">
        <v>28</v>
      </c>
      <c r="AH8" s="185" t="s">
        <v>28</v>
      </c>
      <c r="AI8" s="185" t="s">
        <v>28</v>
      </c>
      <c r="AJ8" s="185" t="s">
        <v>28</v>
      </c>
      <c r="AK8" s="185" t="s">
        <v>28</v>
      </c>
      <c r="AL8" s="185" t="s">
        <v>28</v>
      </c>
      <c r="AM8" s="185" t="s">
        <v>28</v>
      </c>
      <c r="AN8" s="185" t="s">
        <v>28</v>
      </c>
      <c r="AO8" s="185" t="s">
        <v>28</v>
      </c>
      <c r="AP8" s="185" t="s">
        <v>28</v>
      </c>
      <c r="AQ8" s="185" t="s">
        <v>28</v>
      </c>
      <c r="AR8" s="185" t="s">
        <v>28</v>
      </c>
      <c r="AS8" s="185" t="s">
        <v>28</v>
      </c>
      <c r="AT8" s="185" t="s">
        <v>28</v>
      </c>
      <c r="AU8" s="185" t="s">
        <v>28</v>
      </c>
      <c r="AV8" s="185" t="s">
        <v>28</v>
      </c>
      <c r="AW8" s="185" t="s">
        <v>28</v>
      </c>
      <c r="AX8" s="185" t="s">
        <v>28</v>
      </c>
      <c r="AY8" s="185" t="s">
        <v>28</v>
      </c>
      <c r="AZ8" s="185" t="s">
        <v>28</v>
      </c>
      <c r="BA8" s="279" t="s">
        <v>940</v>
      </c>
      <c r="BB8" s="280"/>
      <c r="BC8" s="281" t="s">
        <v>941</v>
      </c>
      <c r="BD8" s="282">
        <v>6</v>
      </c>
      <c r="BE8" s="280"/>
      <c r="BF8" s="280"/>
      <c r="BG8" s="280"/>
      <c r="BH8" s="280"/>
      <c r="BI8" s="280"/>
      <c r="BJ8" s="280"/>
      <c r="BK8" s="279" t="s">
        <v>942</v>
      </c>
      <c r="BL8" s="280"/>
      <c r="BM8" s="299" t="s">
        <v>204</v>
      </c>
      <c r="BN8" s="300">
        <v>4</v>
      </c>
      <c r="BO8" s="280"/>
      <c r="BP8" s="283" t="s">
        <v>482</v>
      </c>
      <c r="BQ8" s="284" t="s">
        <v>483</v>
      </c>
      <c r="BR8" s="285"/>
      <c r="BS8" s="286">
        <f t="shared" si="2"/>
        <v>4</v>
      </c>
      <c r="BT8" s="287"/>
      <c r="BU8" s="286">
        <f t="shared" si="2"/>
        <v>4</v>
      </c>
      <c r="BV8" s="287"/>
      <c r="BW8" s="296"/>
      <c r="BX8" s="280"/>
      <c r="BY8" s="296"/>
      <c r="BZ8" s="296"/>
      <c r="CA8" s="291"/>
      <c r="CB8" s="280"/>
      <c r="CC8" s="293" t="s">
        <v>943</v>
      </c>
      <c r="CD8" s="280"/>
      <c r="CE8" s="280"/>
      <c r="CF8" s="295" t="s">
        <v>968</v>
      </c>
      <c r="CG8" s="295" t="s">
        <v>979</v>
      </c>
      <c r="CH8" s="187"/>
      <c r="CI8" s="187"/>
      <c r="CJ8" s="187"/>
      <c r="CK8" s="187" t="s">
        <v>8</v>
      </c>
      <c r="CL8" s="187" t="s">
        <v>1002</v>
      </c>
      <c r="CM8" s="187" t="s">
        <v>8</v>
      </c>
      <c r="CN8" s="187"/>
      <c r="CO8" s="187" t="s">
        <v>1011</v>
      </c>
      <c r="CP8" s="187" t="s">
        <v>1035</v>
      </c>
      <c r="CQ8" s="187"/>
      <c r="CR8" s="187" t="s">
        <v>1044</v>
      </c>
      <c r="CS8" s="305" t="s">
        <v>1054</v>
      </c>
      <c r="CU8" s="187" t="s">
        <v>1063</v>
      </c>
      <c r="CV8" s="187" t="s">
        <v>1068</v>
      </c>
      <c r="CW8" s="187" t="s">
        <v>1076</v>
      </c>
      <c r="CX8" s="184" t="s">
        <v>1084</v>
      </c>
      <c r="CY8" s="187" t="s">
        <v>1084</v>
      </c>
      <c r="CZ8" s="187" t="s">
        <v>8</v>
      </c>
      <c r="DA8" s="187"/>
      <c r="DB8" s="187"/>
      <c r="DC8" s="187" t="s">
        <v>1097</v>
      </c>
      <c r="DD8" s="187"/>
      <c r="DE8" s="187"/>
      <c r="DF8" s="187"/>
      <c r="DG8" s="187"/>
      <c r="DH8" s="187" t="s">
        <v>8</v>
      </c>
      <c r="DI8" s="187" t="s">
        <v>1111</v>
      </c>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row>
    <row r="9" spans="1:188" x14ac:dyDescent="0.25">
      <c r="BA9" s="279" t="s">
        <v>941</v>
      </c>
      <c r="BC9" s="281" t="s">
        <v>944</v>
      </c>
      <c r="BD9" s="282">
        <v>1</v>
      </c>
      <c r="BK9" s="279" t="s">
        <v>8</v>
      </c>
      <c r="BM9" s="281" t="s">
        <v>942</v>
      </c>
      <c r="BN9" s="281">
        <v>5</v>
      </c>
      <c r="BP9" s="283" t="s">
        <v>484</v>
      </c>
      <c r="BQ9" s="284" t="s">
        <v>485</v>
      </c>
      <c r="BR9" s="285"/>
      <c r="BS9" s="286">
        <f t="shared" si="2"/>
        <v>5</v>
      </c>
      <c r="BT9" s="287"/>
      <c r="BU9" s="286">
        <f t="shared" si="2"/>
        <v>5</v>
      </c>
      <c r="BV9" s="287"/>
      <c r="BW9" s="296"/>
      <c r="BY9" s="296"/>
      <c r="BZ9" s="296"/>
      <c r="CA9" s="291"/>
      <c r="CC9" s="293" t="s">
        <v>945</v>
      </c>
      <c r="CF9" s="295" t="s">
        <v>969</v>
      </c>
      <c r="CG9" s="295" t="s">
        <v>225</v>
      </c>
      <c r="CL9" s="187" t="s">
        <v>8</v>
      </c>
      <c r="CO9" s="187" t="s">
        <v>1012</v>
      </c>
      <c r="CP9" s="187" t="s">
        <v>1036</v>
      </c>
      <c r="CR9" s="187" t="s">
        <v>1045</v>
      </c>
      <c r="CS9" s="305" t="s">
        <v>1055</v>
      </c>
      <c r="CV9" s="187" t="s">
        <v>1069</v>
      </c>
      <c r="CW9" s="187" t="s">
        <v>1077</v>
      </c>
      <c r="CX9" s="187" t="s">
        <v>1085</v>
      </c>
      <c r="CY9" s="187" t="s">
        <v>8</v>
      </c>
      <c r="DC9" s="187" t="s">
        <v>1098</v>
      </c>
      <c r="DI9" s="187" t="s">
        <v>1112</v>
      </c>
    </row>
    <row r="10" spans="1:188" x14ac:dyDescent="0.25">
      <c r="BA10" s="279" t="s">
        <v>203</v>
      </c>
      <c r="BC10" s="281" t="s">
        <v>940</v>
      </c>
      <c r="BD10" s="282">
        <v>5</v>
      </c>
      <c r="BP10" s="283" t="s">
        <v>486</v>
      </c>
      <c r="BQ10" s="284" t="s">
        <v>487</v>
      </c>
      <c r="BR10" s="285"/>
      <c r="BS10" s="286">
        <f t="shared" si="2"/>
        <v>6</v>
      </c>
      <c r="BT10" s="287"/>
      <c r="BU10" s="286">
        <f t="shared" si="2"/>
        <v>6</v>
      </c>
      <c r="BV10" s="287"/>
      <c r="BW10" s="296"/>
      <c r="BY10" s="296"/>
      <c r="BZ10" s="296"/>
      <c r="CA10" s="291"/>
      <c r="CC10" s="293" t="s">
        <v>946</v>
      </c>
      <c r="CF10" s="295" t="s">
        <v>970</v>
      </c>
      <c r="CG10" s="295" t="s">
        <v>980</v>
      </c>
      <c r="CO10" s="187" t="s">
        <v>1013</v>
      </c>
      <c r="CP10" s="187" t="s">
        <v>1037</v>
      </c>
      <c r="CR10" s="187" t="s">
        <v>1046</v>
      </c>
      <c r="CW10" s="187" t="s">
        <v>1078</v>
      </c>
      <c r="CX10" s="187" t="s">
        <v>1086</v>
      </c>
      <c r="DI10" s="187" t="s">
        <v>1113</v>
      </c>
    </row>
    <row r="11" spans="1:188" x14ac:dyDescent="0.25">
      <c r="BA11" s="279" t="s">
        <v>947</v>
      </c>
      <c r="BC11" s="281" t="s">
        <v>199</v>
      </c>
      <c r="BD11" s="282">
        <v>3</v>
      </c>
      <c r="BP11" s="283" t="s">
        <v>488</v>
      </c>
      <c r="BQ11" s="284" t="s">
        <v>489</v>
      </c>
      <c r="BR11" s="285"/>
      <c r="BS11" s="286">
        <f t="shared" si="2"/>
        <v>7</v>
      </c>
      <c r="BT11" s="287"/>
      <c r="BU11" s="286">
        <f t="shared" si="2"/>
        <v>7</v>
      </c>
      <c r="BV11" s="287"/>
      <c r="BW11" s="296"/>
      <c r="BY11" s="296"/>
      <c r="BZ11" s="296"/>
      <c r="CA11" s="291"/>
      <c r="CC11" s="293" t="s">
        <v>948</v>
      </c>
      <c r="CF11" s="295" t="s">
        <v>971</v>
      </c>
      <c r="CG11" s="295" t="s">
        <v>981</v>
      </c>
      <c r="CO11" s="187" t="s">
        <v>1014</v>
      </c>
      <c r="CP11" s="187" t="s">
        <v>1038</v>
      </c>
      <c r="CR11" s="187" t="s">
        <v>1047</v>
      </c>
      <c r="CW11" s="187" t="s">
        <v>1079</v>
      </c>
      <c r="CX11" s="187" t="s">
        <v>1087</v>
      </c>
      <c r="DI11" s="187" t="s">
        <v>1114</v>
      </c>
    </row>
    <row r="12" spans="1:188" x14ac:dyDescent="0.25">
      <c r="BP12" s="283" t="s">
        <v>490</v>
      </c>
      <c r="BQ12" s="284" t="s">
        <v>491</v>
      </c>
      <c r="BR12" s="285"/>
      <c r="BS12" s="286" t="e">
        <f>1+#REF!</f>
        <v>#REF!</v>
      </c>
      <c r="BT12" s="287"/>
      <c r="BU12" s="286" t="e">
        <f>1+#REF!</f>
        <v>#REF!</v>
      </c>
      <c r="BV12" s="287"/>
      <c r="BW12" s="296"/>
      <c r="BY12" s="296"/>
      <c r="BZ12" s="296"/>
      <c r="CA12" s="291"/>
      <c r="CC12" s="293" t="s">
        <v>952</v>
      </c>
      <c r="CF12" s="295" t="s">
        <v>972</v>
      </c>
      <c r="CG12" s="295" t="s">
        <v>982</v>
      </c>
      <c r="CO12" s="187" t="s">
        <v>1015</v>
      </c>
    </row>
    <row r="13" spans="1:188" x14ac:dyDescent="0.25">
      <c r="BP13" s="283" t="s">
        <v>492</v>
      </c>
      <c r="BQ13" s="284" t="s">
        <v>493</v>
      </c>
      <c r="BR13" s="285"/>
      <c r="BS13" s="286" t="e">
        <f t="shared" si="2"/>
        <v>#REF!</v>
      </c>
      <c r="BT13" s="287"/>
      <c r="BU13" s="286" t="e">
        <f t="shared" si="2"/>
        <v>#REF!</v>
      </c>
      <c r="BV13" s="287"/>
      <c r="BW13" s="296"/>
      <c r="BY13" s="296"/>
      <c r="BZ13" s="296"/>
      <c r="CA13" s="291"/>
      <c r="CC13" s="293" t="s">
        <v>953</v>
      </c>
      <c r="CF13" s="295" t="s">
        <v>973</v>
      </c>
      <c r="CG13" s="297" t="s">
        <v>983</v>
      </c>
      <c r="CO13" s="187" t="s">
        <v>1016</v>
      </c>
    </row>
    <row r="14" spans="1:188" x14ac:dyDescent="0.25">
      <c r="BP14" s="283" t="s">
        <v>494</v>
      </c>
      <c r="BQ14" s="284" t="s">
        <v>495</v>
      </c>
      <c r="BR14" s="285"/>
      <c r="BS14" s="286" t="e">
        <f t="shared" si="2"/>
        <v>#REF!</v>
      </c>
      <c r="BT14" s="287"/>
      <c r="BU14" s="286" t="e">
        <f t="shared" si="2"/>
        <v>#REF!</v>
      </c>
      <c r="BV14" s="287"/>
      <c r="BW14" s="296"/>
      <c r="BY14" s="296"/>
      <c r="BZ14" s="296"/>
      <c r="CA14" s="291"/>
      <c r="CF14" s="295" t="s">
        <v>974</v>
      </c>
      <c r="CG14" s="297" t="s">
        <v>984</v>
      </c>
      <c r="CO14" s="187" t="s">
        <v>1017</v>
      </c>
    </row>
    <row r="15" spans="1:188" x14ac:dyDescent="0.25">
      <c r="BP15" s="283" t="s">
        <v>496</v>
      </c>
      <c r="BQ15" s="284" t="s">
        <v>497</v>
      </c>
      <c r="BR15" s="285"/>
      <c r="BS15" s="286" t="e">
        <f t="shared" si="2"/>
        <v>#REF!</v>
      </c>
      <c r="BT15" s="287"/>
      <c r="BU15" s="286" t="e">
        <f t="shared" si="2"/>
        <v>#REF!</v>
      </c>
      <c r="BV15" s="287"/>
      <c r="BW15" s="296"/>
      <c r="BY15" s="296"/>
      <c r="BZ15" s="296"/>
      <c r="CA15" s="291"/>
      <c r="CF15" s="295" t="s">
        <v>975</v>
      </c>
      <c r="CG15" s="297" t="s">
        <v>985</v>
      </c>
      <c r="CO15" s="187" t="s">
        <v>1018</v>
      </c>
    </row>
    <row r="16" spans="1:188" x14ac:dyDescent="0.25">
      <c r="BP16" s="283" t="s">
        <v>498</v>
      </c>
      <c r="BQ16" s="284" t="s">
        <v>499</v>
      </c>
      <c r="BR16" s="285"/>
      <c r="BS16" s="286" t="e">
        <f t="shared" ref="BS16:BU31" si="3">1+BS15</f>
        <v>#REF!</v>
      </c>
      <c r="BT16" s="287"/>
      <c r="BU16" s="286" t="e">
        <f t="shared" si="3"/>
        <v>#REF!</v>
      </c>
      <c r="BV16" s="287"/>
      <c r="BW16" s="296"/>
      <c r="BY16" s="296"/>
      <c r="BZ16" s="296"/>
      <c r="CA16" s="291"/>
      <c r="CF16" s="295" t="s">
        <v>8</v>
      </c>
      <c r="CG16" s="297" t="s">
        <v>986</v>
      </c>
      <c r="CO16" s="187" t="s">
        <v>1019</v>
      </c>
    </row>
    <row r="17" spans="68:93" x14ac:dyDescent="0.25">
      <c r="BP17" s="283" t="s">
        <v>500</v>
      </c>
      <c r="BQ17" s="284" t="s">
        <v>501</v>
      </c>
      <c r="BR17" s="285"/>
      <c r="BS17" s="286" t="e">
        <f t="shared" si="3"/>
        <v>#REF!</v>
      </c>
      <c r="BT17" s="287"/>
      <c r="BU17" s="286" t="e">
        <f t="shared" si="3"/>
        <v>#REF!</v>
      </c>
      <c r="BV17" s="287"/>
      <c r="BW17" s="296"/>
      <c r="BY17" s="296"/>
      <c r="BZ17" s="296"/>
      <c r="CA17" s="291"/>
      <c r="CG17" s="280" t="s">
        <v>987</v>
      </c>
      <c r="CO17" s="187" t="s">
        <v>1020</v>
      </c>
    </row>
    <row r="18" spans="68:93" x14ac:dyDescent="0.25">
      <c r="BP18" s="283" t="s">
        <v>502</v>
      </c>
      <c r="BQ18" s="284" t="s">
        <v>503</v>
      </c>
      <c r="BR18" s="285"/>
      <c r="BS18" s="286" t="e">
        <f t="shared" si="3"/>
        <v>#REF!</v>
      </c>
      <c r="BT18" s="287"/>
      <c r="BU18" s="286" t="e">
        <f t="shared" si="3"/>
        <v>#REF!</v>
      </c>
      <c r="BV18" s="287"/>
      <c r="BW18" s="296"/>
      <c r="BY18" s="296"/>
      <c r="BZ18" s="296"/>
      <c r="CA18" s="291"/>
      <c r="CG18" s="280" t="s">
        <v>988</v>
      </c>
      <c r="CO18" s="187" t="s">
        <v>1021</v>
      </c>
    </row>
    <row r="19" spans="68:93" x14ac:dyDescent="0.25">
      <c r="BP19" s="283" t="s">
        <v>504</v>
      </c>
      <c r="BQ19" s="284" t="s">
        <v>505</v>
      </c>
      <c r="BR19" s="285"/>
      <c r="BS19" s="286" t="e">
        <f t="shared" si="3"/>
        <v>#REF!</v>
      </c>
      <c r="BT19" s="287"/>
      <c r="BU19" s="286" t="e">
        <f t="shared" si="3"/>
        <v>#REF!</v>
      </c>
      <c r="BV19" s="287"/>
      <c r="BW19" s="296"/>
      <c r="BY19" s="296"/>
      <c r="BZ19" s="296"/>
      <c r="CA19" s="291"/>
      <c r="CG19" s="280" t="s">
        <v>950</v>
      </c>
      <c r="CO19" s="187" t="s">
        <v>1022</v>
      </c>
    </row>
    <row r="20" spans="68:93" x14ac:dyDescent="0.25">
      <c r="BP20" s="283" t="s">
        <v>506</v>
      </c>
      <c r="BQ20" s="284" t="s">
        <v>507</v>
      </c>
      <c r="BR20" s="285"/>
      <c r="BS20" s="286" t="e">
        <f t="shared" si="3"/>
        <v>#REF!</v>
      </c>
      <c r="BT20" s="287"/>
      <c r="BU20" s="286" t="e">
        <f t="shared" si="3"/>
        <v>#REF!</v>
      </c>
      <c r="BV20" s="287"/>
      <c r="BW20" s="296"/>
      <c r="BY20" s="296"/>
      <c r="BZ20" s="296"/>
      <c r="CA20" s="291"/>
      <c r="CG20" s="280" t="s">
        <v>951</v>
      </c>
      <c r="CO20" s="187" t="s">
        <v>1023</v>
      </c>
    </row>
    <row r="21" spans="68:93" x14ac:dyDescent="0.25">
      <c r="BP21" s="283" t="s">
        <v>508</v>
      </c>
      <c r="BQ21" s="284" t="s">
        <v>509</v>
      </c>
      <c r="BR21" s="285"/>
      <c r="BS21" s="286" t="e">
        <f t="shared" si="3"/>
        <v>#REF!</v>
      </c>
      <c r="BT21" s="287"/>
      <c r="BU21" s="286" t="e">
        <f t="shared" si="3"/>
        <v>#REF!</v>
      </c>
      <c r="BV21" s="287"/>
      <c r="BW21" s="296"/>
      <c r="BY21" s="296"/>
      <c r="BZ21" s="296"/>
      <c r="CA21" s="291"/>
      <c r="CG21" s="280" t="s">
        <v>989</v>
      </c>
      <c r="CO21" s="187" t="s">
        <v>1024</v>
      </c>
    </row>
    <row r="22" spans="68:93" x14ac:dyDescent="0.25">
      <c r="BP22" s="283" t="s">
        <v>510</v>
      </c>
      <c r="BQ22" s="284" t="s">
        <v>511</v>
      </c>
      <c r="BR22" s="285"/>
      <c r="BS22" s="286" t="e">
        <f t="shared" si="3"/>
        <v>#REF!</v>
      </c>
      <c r="BT22" s="287"/>
      <c r="BU22" s="286" t="e">
        <f t="shared" si="3"/>
        <v>#REF!</v>
      </c>
      <c r="BV22" s="287"/>
      <c r="BW22" s="296"/>
      <c r="BY22" s="296"/>
      <c r="BZ22" s="296"/>
      <c r="CA22" s="291"/>
      <c r="CG22" s="280" t="s">
        <v>8</v>
      </c>
      <c r="CO22" s="187" t="s">
        <v>1025</v>
      </c>
    </row>
    <row r="23" spans="68:93" x14ac:dyDescent="0.25">
      <c r="BP23" s="283" t="s">
        <v>512</v>
      </c>
      <c r="BQ23" s="284" t="s">
        <v>513</v>
      </c>
      <c r="BR23" s="285"/>
      <c r="BS23" s="286" t="e">
        <f t="shared" si="3"/>
        <v>#REF!</v>
      </c>
      <c r="BT23" s="287"/>
      <c r="BU23" s="286" t="e">
        <f t="shared" si="3"/>
        <v>#REF!</v>
      </c>
      <c r="BV23" s="287"/>
      <c r="BW23" s="296"/>
      <c r="BY23" s="296"/>
      <c r="BZ23" s="296"/>
      <c r="CA23" s="291"/>
      <c r="CO23" s="187" t="s">
        <v>1026</v>
      </c>
    </row>
    <row r="24" spans="68:93" x14ac:dyDescent="0.25">
      <c r="BP24" s="283" t="s">
        <v>514</v>
      </c>
      <c r="BQ24" s="284" t="s">
        <v>515</v>
      </c>
      <c r="BR24" s="285"/>
      <c r="BS24" s="286" t="e">
        <f t="shared" si="3"/>
        <v>#REF!</v>
      </c>
      <c r="BT24" s="287"/>
      <c r="BU24" s="286" t="e">
        <f t="shared" si="3"/>
        <v>#REF!</v>
      </c>
      <c r="BV24" s="287"/>
      <c r="BW24" s="296"/>
      <c r="BY24" s="296"/>
      <c r="BZ24" s="296"/>
      <c r="CA24" s="291"/>
      <c r="CO24" s="187" t="s">
        <v>1027</v>
      </c>
    </row>
    <row r="25" spans="68:93" x14ac:dyDescent="0.25">
      <c r="BP25" s="283" t="s">
        <v>516</v>
      </c>
      <c r="BQ25" s="284" t="s">
        <v>517</v>
      </c>
      <c r="BR25" s="285"/>
      <c r="BS25" s="286" t="e">
        <f>1+BS24</f>
        <v>#REF!</v>
      </c>
      <c r="BT25" s="287"/>
      <c r="BU25" s="286" t="e">
        <f>1+BU24</f>
        <v>#REF!</v>
      </c>
      <c r="BV25" s="287"/>
      <c r="BW25" s="296"/>
      <c r="BY25" s="296"/>
      <c r="BZ25" s="296"/>
      <c r="CA25" s="291"/>
      <c r="CO25" s="187" t="s">
        <v>1028</v>
      </c>
    </row>
    <row r="26" spans="68:93" x14ac:dyDescent="0.25">
      <c r="BP26" s="283" t="s">
        <v>518</v>
      </c>
      <c r="BQ26" s="284" t="s">
        <v>519</v>
      </c>
      <c r="BR26" s="285"/>
      <c r="BS26" s="286" t="e">
        <f t="shared" si="3"/>
        <v>#REF!</v>
      </c>
      <c r="BT26" s="287"/>
      <c r="BU26" s="286" t="e">
        <f t="shared" si="3"/>
        <v>#REF!</v>
      </c>
      <c r="BV26" s="287"/>
      <c r="BW26" s="296"/>
      <c r="BY26" s="296"/>
      <c r="BZ26" s="296"/>
      <c r="CA26" s="291"/>
      <c r="CO26" s="187" t="s">
        <v>1029</v>
      </c>
    </row>
    <row r="27" spans="68:93" x14ac:dyDescent="0.25">
      <c r="BP27" s="283" t="s">
        <v>520</v>
      </c>
      <c r="BQ27" s="284" t="s">
        <v>521</v>
      </c>
      <c r="BR27" s="285"/>
      <c r="BS27" s="286" t="e">
        <f t="shared" si="3"/>
        <v>#REF!</v>
      </c>
      <c r="BT27" s="287"/>
      <c r="BU27" s="286" t="e">
        <f t="shared" si="3"/>
        <v>#REF!</v>
      </c>
      <c r="BV27" s="287"/>
      <c r="BW27" s="296"/>
      <c r="BY27" s="296"/>
      <c r="BZ27" s="296"/>
      <c r="CA27" s="291"/>
    </row>
    <row r="28" spans="68:93" x14ac:dyDescent="0.25">
      <c r="BP28" s="283" t="s">
        <v>522</v>
      </c>
      <c r="BQ28" s="284" t="s">
        <v>523</v>
      </c>
      <c r="BR28" s="285"/>
      <c r="BS28" s="286" t="e">
        <f t="shared" si="3"/>
        <v>#REF!</v>
      </c>
      <c r="BT28" s="287"/>
      <c r="BU28" s="286" t="e">
        <f t="shared" si="3"/>
        <v>#REF!</v>
      </c>
      <c r="BV28" s="287"/>
      <c r="BW28" s="296"/>
      <c r="BY28" s="296"/>
      <c r="BZ28" s="296"/>
      <c r="CA28" s="291"/>
    </row>
    <row r="29" spans="68:93" x14ac:dyDescent="0.25">
      <c r="BP29" s="283" t="s">
        <v>524</v>
      </c>
      <c r="BQ29" s="284" t="s">
        <v>525</v>
      </c>
      <c r="BR29" s="285"/>
      <c r="BS29" s="286" t="e">
        <f t="shared" si="3"/>
        <v>#REF!</v>
      </c>
      <c r="BT29" s="287"/>
      <c r="BU29" s="286" t="e">
        <f t="shared" si="3"/>
        <v>#REF!</v>
      </c>
      <c r="BV29" s="287"/>
      <c r="BW29" s="296"/>
      <c r="BY29" s="296"/>
      <c r="BZ29" s="296"/>
      <c r="CA29" s="291"/>
    </row>
    <row r="30" spans="68:93" x14ac:dyDescent="0.25">
      <c r="BP30" s="283" t="s">
        <v>526</v>
      </c>
      <c r="BQ30" s="284" t="s">
        <v>527</v>
      </c>
      <c r="BR30" s="285"/>
      <c r="BS30" s="286" t="e">
        <f t="shared" si="3"/>
        <v>#REF!</v>
      </c>
      <c r="BT30" s="287"/>
      <c r="BU30" s="286" t="e">
        <f t="shared" si="3"/>
        <v>#REF!</v>
      </c>
      <c r="BV30" s="287"/>
      <c r="BW30" s="296"/>
      <c r="BY30" s="296"/>
      <c r="BZ30" s="296"/>
      <c r="CA30" s="291"/>
    </row>
    <row r="31" spans="68:93" x14ac:dyDescent="0.25">
      <c r="BP31" s="283" t="s">
        <v>528</v>
      </c>
      <c r="BQ31" s="284" t="s">
        <v>529</v>
      </c>
      <c r="BR31" s="285"/>
      <c r="BS31" s="286" t="e">
        <f t="shared" si="3"/>
        <v>#REF!</v>
      </c>
      <c r="BT31" s="287"/>
      <c r="BU31" s="286" t="e">
        <f t="shared" si="3"/>
        <v>#REF!</v>
      </c>
      <c r="BV31" s="287"/>
      <c r="BW31" s="296"/>
      <c r="BY31" s="296"/>
      <c r="BZ31" s="296"/>
      <c r="CA31" s="291"/>
    </row>
    <row r="32" spans="68:93" x14ac:dyDescent="0.25">
      <c r="BP32" s="283" t="s">
        <v>530</v>
      </c>
      <c r="BQ32" s="284" t="s">
        <v>531</v>
      </c>
      <c r="BR32" s="285"/>
      <c r="BS32" s="286" t="e">
        <f t="shared" ref="BS32:BU32" si="4">1+BS31</f>
        <v>#REF!</v>
      </c>
      <c r="BT32" s="287"/>
      <c r="BU32" s="286" t="e">
        <f t="shared" si="4"/>
        <v>#REF!</v>
      </c>
      <c r="BV32" s="287"/>
      <c r="BW32" s="296"/>
      <c r="BY32" s="296"/>
      <c r="BZ32" s="296"/>
      <c r="CA32" s="291"/>
    </row>
    <row r="33" spans="68:69" x14ac:dyDescent="0.25">
      <c r="BP33" s="280" t="s">
        <v>532</v>
      </c>
      <c r="BQ33" s="280" t="s">
        <v>533</v>
      </c>
    </row>
    <row r="34" spans="68:69" x14ac:dyDescent="0.25">
      <c r="BP34" s="280" t="s">
        <v>534</v>
      </c>
      <c r="BQ34" s="280" t="s">
        <v>535</v>
      </c>
    </row>
    <row r="35" spans="68:69" x14ac:dyDescent="0.25">
      <c r="BP35" s="280" t="s">
        <v>536</v>
      </c>
      <c r="BQ35" s="280" t="s">
        <v>537</v>
      </c>
    </row>
    <row r="36" spans="68:69" x14ac:dyDescent="0.25">
      <c r="BP36" s="280" t="s">
        <v>538</v>
      </c>
      <c r="BQ36" s="280" t="s">
        <v>539</v>
      </c>
    </row>
    <row r="37" spans="68:69" x14ac:dyDescent="0.25">
      <c r="BP37" s="280" t="s">
        <v>540</v>
      </c>
      <c r="BQ37" s="280" t="s">
        <v>541</v>
      </c>
    </row>
    <row r="38" spans="68:69" x14ac:dyDescent="0.25">
      <c r="BP38" s="280" t="s">
        <v>542</v>
      </c>
      <c r="BQ38" s="280" t="s">
        <v>543</v>
      </c>
    </row>
    <row r="39" spans="68:69" x14ac:dyDescent="0.25">
      <c r="BP39" s="280" t="s">
        <v>544</v>
      </c>
      <c r="BQ39" s="280" t="s">
        <v>545</v>
      </c>
    </row>
    <row r="40" spans="68:69" x14ac:dyDescent="0.25">
      <c r="BP40" s="280" t="s">
        <v>546</v>
      </c>
      <c r="BQ40" s="280" t="s">
        <v>547</v>
      </c>
    </row>
    <row r="41" spans="68:69" x14ac:dyDescent="0.25">
      <c r="BP41" s="280" t="s">
        <v>548</v>
      </c>
      <c r="BQ41" s="280" t="s">
        <v>549</v>
      </c>
    </row>
    <row r="42" spans="68:69" x14ac:dyDescent="0.25">
      <c r="BP42" s="280" t="s">
        <v>550</v>
      </c>
      <c r="BQ42" s="280" t="s">
        <v>551</v>
      </c>
    </row>
    <row r="43" spans="68:69" x14ac:dyDescent="0.25">
      <c r="BP43" s="280" t="s">
        <v>552</v>
      </c>
      <c r="BQ43" s="280" t="s">
        <v>553</v>
      </c>
    </row>
    <row r="44" spans="68:69" x14ac:dyDescent="0.25">
      <c r="BP44" s="280" t="s">
        <v>554</v>
      </c>
      <c r="BQ44" s="280" t="s">
        <v>555</v>
      </c>
    </row>
    <row r="45" spans="68:69" x14ac:dyDescent="0.25">
      <c r="BP45" s="280" t="s">
        <v>556</v>
      </c>
      <c r="BQ45" s="280" t="s">
        <v>557</v>
      </c>
    </row>
    <row r="46" spans="68:69" x14ac:dyDescent="0.25">
      <c r="BP46" s="280" t="s">
        <v>558</v>
      </c>
      <c r="BQ46" s="280" t="s">
        <v>559</v>
      </c>
    </row>
    <row r="47" spans="68:69" x14ac:dyDescent="0.25">
      <c r="BP47" s="280" t="s">
        <v>560</v>
      </c>
      <c r="BQ47" s="280" t="s">
        <v>561</v>
      </c>
    </row>
    <row r="48" spans="68:69" x14ac:dyDescent="0.25">
      <c r="BP48" s="280" t="s">
        <v>562</v>
      </c>
      <c r="BQ48" s="280" t="s">
        <v>563</v>
      </c>
    </row>
    <row r="49" spans="68:69" x14ac:dyDescent="0.25">
      <c r="BP49" s="280" t="s">
        <v>564</v>
      </c>
      <c r="BQ49" s="280" t="s">
        <v>565</v>
      </c>
    </row>
    <row r="50" spans="68:69" x14ac:dyDescent="0.25">
      <c r="BP50" s="280" t="s">
        <v>566</v>
      </c>
      <c r="BQ50" s="280" t="s">
        <v>567</v>
      </c>
    </row>
    <row r="51" spans="68:69" x14ac:dyDescent="0.25">
      <c r="BP51" s="280" t="s">
        <v>568</v>
      </c>
      <c r="BQ51" s="280" t="s">
        <v>569</v>
      </c>
    </row>
    <row r="52" spans="68:69" x14ac:dyDescent="0.25">
      <c r="BP52" s="280" t="s">
        <v>570</v>
      </c>
      <c r="BQ52" s="280" t="s">
        <v>571</v>
      </c>
    </row>
    <row r="53" spans="68:69" x14ac:dyDescent="0.25">
      <c r="BP53" s="280" t="s">
        <v>572</v>
      </c>
      <c r="BQ53" s="280" t="s">
        <v>573</v>
      </c>
    </row>
    <row r="54" spans="68:69" x14ac:dyDescent="0.25">
      <c r="BP54" s="280" t="s">
        <v>574</v>
      </c>
      <c r="BQ54" s="280" t="s">
        <v>575</v>
      </c>
    </row>
    <row r="55" spans="68:69" x14ac:dyDescent="0.25">
      <c r="BP55" s="280" t="s">
        <v>576</v>
      </c>
      <c r="BQ55" s="280" t="s">
        <v>577</v>
      </c>
    </row>
    <row r="56" spans="68:69" x14ac:dyDescent="0.25">
      <c r="BP56" s="280" t="s">
        <v>578</v>
      </c>
      <c r="BQ56" s="280" t="s">
        <v>579</v>
      </c>
    </row>
    <row r="57" spans="68:69" x14ac:dyDescent="0.25">
      <c r="BP57" s="280" t="s">
        <v>580</v>
      </c>
      <c r="BQ57" s="280" t="s">
        <v>581</v>
      </c>
    </row>
    <row r="58" spans="68:69" x14ac:dyDescent="0.25">
      <c r="BP58" s="280" t="s">
        <v>582</v>
      </c>
      <c r="BQ58" s="280" t="s">
        <v>583</v>
      </c>
    </row>
    <row r="59" spans="68:69" x14ac:dyDescent="0.25">
      <c r="BP59" s="280" t="s">
        <v>584</v>
      </c>
      <c r="BQ59" s="280" t="s">
        <v>585</v>
      </c>
    </row>
    <row r="60" spans="68:69" x14ac:dyDescent="0.25">
      <c r="BP60" s="280" t="s">
        <v>586</v>
      </c>
      <c r="BQ60" s="280" t="s">
        <v>587</v>
      </c>
    </row>
    <row r="61" spans="68:69" x14ac:dyDescent="0.25">
      <c r="BP61" s="280" t="s">
        <v>588</v>
      </c>
      <c r="BQ61" s="280" t="s">
        <v>589</v>
      </c>
    </row>
    <row r="62" spans="68:69" x14ac:dyDescent="0.25">
      <c r="BP62" s="280" t="s">
        <v>590</v>
      </c>
      <c r="BQ62" s="280" t="s">
        <v>591</v>
      </c>
    </row>
    <row r="63" spans="68:69" x14ac:dyDescent="0.25">
      <c r="BP63" s="280" t="s">
        <v>592</v>
      </c>
      <c r="BQ63" s="280" t="s">
        <v>593</v>
      </c>
    </row>
    <row r="64" spans="68:69" x14ac:dyDescent="0.25">
      <c r="BP64" s="280" t="s">
        <v>594</v>
      </c>
      <c r="BQ64" s="280" t="s">
        <v>595</v>
      </c>
    </row>
    <row r="65" spans="68:69" x14ac:dyDescent="0.25">
      <c r="BP65" s="280" t="s">
        <v>596</v>
      </c>
      <c r="BQ65" s="280" t="s">
        <v>597</v>
      </c>
    </row>
    <row r="66" spans="68:69" x14ac:dyDescent="0.25">
      <c r="BP66" s="280" t="s">
        <v>598</v>
      </c>
      <c r="BQ66" s="280" t="s">
        <v>599</v>
      </c>
    </row>
    <row r="67" spans="68:69" x14ac:dyDescent="0.25">
      <c r="BP67" s="280" t="s">
        <v>600</v>
      </c>
      <c r="BQ67" s="280" t="s">
        <v>601</v>
      </c>
    </row>
    <row r="68" spans="68:69" x14ac:dyDescent="0.25">
      <c r="BP68" s="280" t="s">
        <v>602</v>
      </c>
      <c r="BQ68" s="280" t="s">
        <v>603</v>
      </c>
    </row>
    <row r="69" spans="68:69" x14ac:dyDescent="0.25">
      <c r="BP69" s="280" t="s">
        <v>604</v>
      </c>
      <c r="BQ69" s="280" t="s">
        <v>605</v>
      </c>
    </row>
    <row r="70" spans="68:69" x14ac:dyDescent="0.25">
      <c r="BP70" s="280" t="s">
        <v>606</v>
      </c>
      <c r="BQ70" s="280" t="s">
        <v>607</v>
      </c>
    </row>
    <row r="71" spans="68:69" x14ac:dyDescent="0.25">
      <c r="BP71" s="280" t="s">
        <v>608</v>
      </c>
      <c r="BQ71" s="280" t="s">
        <v>609</v>
      </c>
    </row>
    <row r="72" spans="68:69" x14ac:dyDescent="0.25">
      <c r="BP72" s="280" t="s">
        <v>610</v>
      </c>
      <c r="BQ72" s="280" t="s">
        <v>611</v>
      </c>
    </row>
    <row r="73" spans="68:69" x14ac:dyDescent="0.25">
      <c r="BP73" s="280" t="s">
        <v>612</v>
      </c>
      <c r="BQ73" s="280" t="s">
        <v>613</v>
      </c>
    </row>
    <row r="74" spans="68:69" x14ac:dyDescent="0.25">
      <c r="BP74" s="280" t="s">
        <v>614</v>
      </c>
      <c r="BQ74" s="280" t="s">
        <v>615</v>
      </c>
    </row>
    <row r="75" spans="68:69" x14ac:dyDescent="0.25">
      <c r="BP75" s="280" t="s">
        <v>616</v>
      </c>
      <c r="BQ75" s="280" t="s">
        <v>617</v>
      </c>
    </row>
    <row r="76" spans="68:69" x14ac:dyDescent="0.25">
      <c r="BP76" s="280" t="s">
        <v>618</v>
      </c>
      <c r="BQ76" s="280" t="s">
        <v>619</v>
      </c>
    </row>
    <row r="77" spans="68:69" x14ac:dyDescent="0.25">
      <c r="BP77" s="280" t="s">
        <v>620</v>
      </c>
      <c r="BQ77" s="280" t="s">
        <v>621</v>
      </c>
    </row>
    <row r="78" spans="68:69" x14ac:dyDescent="0.25">
      <c r="BP78" s="280" t="s">
        <v>622</v>
      </c>
      <c r="BQ78" s="280" t="s">
        <v>623</v>
      </c>
    </row>
    <row r="79" spans="68:69" x14ac:dyDescent="0.25">
      <c r="BP79" s="280" t="s">
        <v>624</v>
      </c>
      <c r="BQ79" s="280" t="s">
        <v>625</v>
      </c>
    </row>
    <row r="80" spans="68:69" x14ac:dyDescent="0.25">
      <c r="BP80" s="280" t="s">
        <v>626</v>
      </c>
      <c r="BQ80" s="280" t="s">
        <v>627</v>
      </c>
    </row>
    <row r="81" spans="68:69" x14ac:dyDescent="0.25">
      <c r="BP81" s="280" t="s">
        <v>628</v>
      </c>
      <c r="BQ81" s="280" t="s">
        <v>629</v>
      </c>
    </row>
    <row r="82" spans="68:69" x14ac:dyDescent="0.25">
      <c r="BP82" s="280" t="s">
        <v>630</v>
      </c>
      <c r="BQ82" s="280" t="s">
        <v>631</v>
      </c>
    </row>
    <row r="83" spans="68:69" x14ac:dyDescent="0.25">
      <c r="BP83" s="280" t="s">
        <v>632</v>
      </c>
      <c r="BQ83" s="280" t="s">
        <v>633</v>
      </c>
    </row>
    <row r="84" spans="68:69" x14ac:dyDescent="0.25">
      <c r="BP84" s="280" t="s">
        <v>634</v>
      </c>
      <c r="BQ84" s="280" t="s">
        <v>635</v>
      </c>
    </row>
    <row r="85" spans="68:69" x14ac:dyDescent="0.25">
      <c r="BP85" s="280" t="s">
        <v>636</v>
      </c>
      <c r="BQ85" s="280" t="s">
        <v>637</v>
      </c>
    </row>
    <row r="86" spans="68:69" x14ac:dyDescent="0.25">
      <c r="BP86" s="280" t="s">
        <v>638</v>
      </c>
      <c r="BQ86" s="280" t="s">
        <v>639</v>
      </c>
    </row>
    <row r="87" spans="68:69" x14ac:dyDescent="0.25">
      <c r="BP87" s="280" t="s">
        <v>640</v>
      </c>
      <c r="BQ87" s="280" t="s">
        <v>641</v>
      </c>
    </row>
    <row r="88" spans="68:69" x14ac:dyDescent="0.25">
      <c r="BP88" s="280" t="s">
        <v>642</v>
      </c>
      <c r="BQ88" s="280" t="s">
        <v>643</v>
      </c>
    </row>
    <row r="89" spans="68:69" x14ac:dyDescent="0.25">
      <c r="BP89" s="280" t="s">
        <v>644</v>
      </c>
      <c r="BQ89" s="280" t="s">
        <v>645</v>
      </c>
    </row>
    <row r="90" spans="68:69" x14ac:dyDescent="0.25">
      <c r="BP90" s="280" t="s">
        <v>646</v>
      </c>
      <c r="BQ90" s="280" t="s">
        <v>647</v>
      </c>
    </row>
    <row r="91" spans="68:69" x14ac:dyDescent="0.25">
      <c r="BP91" s="280" t="s">
        <v>648</v>
      </c>
      <c r="BQ91" s="280" t="s">
        <v>649</v>
      </c>
    </row>
    <row r="92" spans="68:69" x14ac:dyDescent="0.25">
      <c r="BP92" s="280" t="s">
        <v>650</v>
      </c>
      <c r="BQ92" s="280" t="s">
        <v>651</v>
      </c>
    </row>
    <row r="93" spans="68:69" x14ac:dyDescent="0.25">
      <c r="BP93" s="280" t="s">
        <v>652</v>
      </c>
      <c r="BQ93" s="280" t="s">
        <v>653</v>
      </c>
    </row>
    <row r="94" spans="68:69" x14ac:dyDescent="0.25">
      <c r="BP94" s="280" t="s">
        <v>654</v>
      </c>
      <c r="BQ94" s="280" t="s">
        <v>655</v>
      </c>
    </row>
    <row r="95" spans="68:69" x14ac:dyDescent="0.25">
      <c r="BP95" s="280" t="s">
        <v>656</v>
      </c>
      <c r="BQ95" s="280" t="s">
        <v>657</v>
      </c>
    </row>
    <row r="96" spans="68:69" x14ac:dyDescent="0.25">
      <c r="BP96" s="280" t="s">
        <v>658</v>
      </c>
      <c r="BQ96" s="280" t="s">
        <v>659</v>
      </c>
    </row>
    <row r="97" spans="68:69" x14ac:dyDescent="0.25">
      <c r="BP97" s="280" t="s">
        <v>660</v>
      </c>
      <c r="BQ97" s="280" t="s">
        <v>661</v>
      </c>
    </row>
    <row r="98" spans="68:69" x14ac:dyDescent="0.25">
      <c r="BP98" s="280" t="s">
        <v>662</v>
      </c>
      <c r="BQ98" s="280" t="s">
        <v>663</v>
      </c>
    </row>
    <row r="99" spans="68:69" x14ac:dyDescent="0.25">
      <c r="BP99" s="280" t="s">
        <v>664</v>
      </c>
      <c r="BQ99" s="280" t="s">
        <v>665</v>
      </c>
    </row>
    <row r="100" spans="68:69" x14ac:dyDescent="0.25">
      <c r="BP100" s="280" t="s">
        <v>666</v>
      </c>
      <c r="BQ100" s="280" t="s">
        <v>667</v>
      </c>
    </row>
    <row r="101" spans="68:69" x14ac:dyDescent="0.25">
      <c r="BP101" s="280" t="s">
        <v>668</v>
      </c>
      <c r="BQ101" s="280" t="s">
        <v>669</v>
      </c>
    </row>
    <row r="102" spans="68:69" x14ac:dyDescent="0.25">
      <c r="BP102" s="280" t="s">
        <v>670</v>
      </c>
      <c r="BQ102" s="280" t="s">
        <v>671</v>
      </c>
    </row>
    <row r="103" spans="68:69" x14ac:dyDescent="0.25">
      <c r="BP103" s="280" t="s">
        <v>672</v>
      </c>
      <c r="BQ103" s="280" t="s">
        <v>673</v>
      </c>
    </row>
    <row r="104" spans="68:69" x14ac:dyDescent="0.25">
      <c r="BP104" s="280" t="s">
        <v>674</v>
      </c>
      <c r="BQ104" s="280" t="s">
        <v>675</v>
      </c>
    </row>
    <row r="105" spans="68:69" x14ac:dyDescent="0.25">
      <c r="BP105" s="280" t="s">
        <v>676</v>
      </c>
      <c r="BQ105" s="280" t="s">
        <v>677</v>
      </c>
    </row>
    <row r="106" spans="68:69" x14ac:dyDescent="0.25">
      <c r="BP106" s="280" t="s">
        <v>678</v>
      </c>
      <c r="BQ106" s="280" t="s">
        <v>679</v>
      </c>
    </row>
    <row r="107" spans="68:69" x14ac:dyDescent="0.25">
      <c r="BP107" s="280" t="s">
        <v>680</v>
      </c>
      <c r="BQ107" s="280" t="s">
        <v>681</v>
      </c>
    </row>
    <row r="108" spans="68:69" x14ac:dyDescent="0.25">
      <c r="BP108" s="280" t="s">
        <v>682</v>
      </c>
      <c r="BQ108" s="280" t="s">
        <v>683</v>
      </c>
    </row>
    <row r="109" spans="68:69" x14ac:dyDescent="0.25">
      <c r="BP109" s="280" t="s">
        <v>684</v>
      </c>
      <c r="BQ109" s="280" t="s">
        <v>685</v>
      </c>
    </row>
    <row r="110" spans="68:69" x14ac:dyDescent="0.25">
      <c r="BP110" s="280" t="s">
        <v>686</v>
      </c>
      <c r="BQ110" s="280" t="s">
        <v>687</v>
      </c>
    </row>
    <row r="111" spans="68:69" x14ac:dyDescent="0.25">
      <c r="BP111" s="280" t="s">
        <v>688</v>
      </c>
      <c r="BQ111" s="280" t="s">
        <v>689</v>
      </c>
    </row>
    <row r="112" spans="68:69" x14ac:dyDescent="0.25">
      <c r="BP112" s="280" t="s">
        <v>690</v>
      </c>
      <c r="BQ112" s="280" t="s">
        <v>691</v>
      </c>
    </row>
    <row r="113" spans="68:69" x14ac:dyDescent="0.25">
      <c r="BP113" s="280" t="s">
        <v>692</v>
      </c>
      <c r="BQ113" s="280" t="s">
        <v>693</v>
      </c>
    </row>
    <row r="114" spans="68:69" x14ac:dyDescent="0.25">
      <c r="BP114" s="280" t="s">
        <v>694</v>
      </c>
      <c r="BQ114" s="280" t="s">
        <v>695</v>
      </c>
    </row>
    <row r="115" spans="68:69" x14ac:dyDescent="0.25">
      <c r="BP115" s="280" t="s">
        <v>696</v>
      </c>
      <c r="BQ115" s="280" t="s">
        <v>697</v>
      </c>
    </row>
    <row r="116" spans="68:69" x14ac:dyDescent="0.25">
      <c r="BP116" s="280" t="s">
        <v>698</v>
      </c>
      <c r="BQ116" s="280" t="s">
        <v>699</v>
      </c>
    </row>
    <row r="117" spans="68:69" x14ac:dyDescent="0.25">
      <c r="BP117" s="280" t="s">
        <v>700</v>
      </c>
      <c r="BQ117" s="280" t="s">
        <v>701</v>
      </c>
    </row>
    <row r="118" spans="68:69" x14ac:dyDescent="0.25">
      <c r="BP118" s="280" t="s">
        <v>702</v>
      </c>
      <c r="BQ118" s="280" t="s">
        <v>703</v>
      </c>
    </row>
    <row r="119" spans="68:69" x14ac:dyDescent="0.25">
      <c r="BP119" s="280" t="s">
        <v>704</v>
      </c>
      <c r="BQ119" s="280" t="s">
        <v>705</v>
      </c>
    </row>
    <row r="120" spans="68:69" x14ac:dyDescent="0.25">
      <c r="BP120" s="280" t="s">
        <v>939</v>
      </c>
      <c r="BQ120" s="280" t="s">
        <v>706</v>
      </c>
    </row>
    <row r="121" spans="68:69" x14ac:dyDescent="0.25">
      <c r="BP121" s="280" t="s">
        <v>707</v>
      </c>
      <c r="BQ121" s="280" t="s">
        <v>708</v>
      </c>
    </row>
    <row r="122" spans="68:69" x14ac:dyDescent="0.25">
      <c r="BP122" s="280" t="s">
        <v>709</v>
      </c>
      <c r="BQ122" s="280" t="s">
        <v>710</v>
      </c>
    </row>
    <row r="123" spans="68:69" x14ac:dyDescent="0.25">
      <c r="BP123" s="280" t="s">
        <v>711</v>
      </c>
      <c r="BQ123" s="280" t="s">
        <v>712</v>
      </c>
    </row>
    <row r="124" spans="68:69" x14ac:dyDescent="0.25">
      <c r="BP124" s="280" t="s">
        <v>713</v>
      </c>
      <c r="BQ124" s="280" t="s">
        <v>714</v>
      </c>
    </row>
    <row r="125" spans="68:69" x14ac:dyDescent="0.25">
      <c r="BP125" s="280" t="s">
        <v>715</v>
      </c>
      <c r="BQ125" s="280" t="s">
        <v>716</v>
      </c>
    </row>
    <row r="126" spans="68:69" x14ac:dyDescent="0.25">
      <c r="BP126" s="280" t="s">
        <v>717</v>
      </c>
      <c r="BQ126" s="280" t="s">
        <v>718</v>
      </c>
    </row>
    <row r="127" spans="68:69" x14ac:dyDescent="0.25">
      <c r="BP127" s="280" t="s">
        <v>719</v>
      </c>
      <c r="BQ127" s="280" t="s">
        <v>720</v>
      </c>
    </row>
    <row r="128" spans="68:69" x14ac:dyDescent="0.25">
      <c r="BP128" s="280" t="s">
        <v>721</v>
      </c>
      <c r="BQ128" s="280" t="s">
        <v>722</v>
      </c>
    </row>
    <row r="129" spans="68:69" x14ac:dyDescent="0.25">
      <c r="BP129" s="280" t="s">
        <v>723</v>
      </c>
      <c r="BQ129" s="280" t="s">
        <v>724</v>
      </c>
    </row>
    <row r="130" spans="68:69" x14ac:dyDescent="0.25">
      <c r="BP130" s="280" t="s">
        <v>725</v>
      </c>
      <c r="BQ130" s="280" t="s">
        <v>726</v>
      </c>
    </row>
    <row r="131" spans="68:69" x14ac:dyDescent="0.25">
      <c r="BP131" s="280" t="s">
        <v>727</v>
      </c>
      <c r="BQ131" s="280" t="s">
        <v>728</v>
      </c>
    </row>
    <row r="132" spans="68:69" x14ac:dyDescent="0.25">
      <c r="BP132" s="280" t="s">
        <v>729</v>
      </c>
      <c r="BQ132" s="280" t="s">
        <v>730</v>
      </c>
    </row>
    <row r="133" spans="68:69" x14ac:dyDescent="0.25">
      <c r="BP133" s="280" t="s">
        <v>731</v>
      </c>
      <c r="BQ133" s="280" t="s">
        <v>732</v>
      </c>
    </row>
    <row r="134" spans="68:69" x14ac:dyDescent="0.25">
      <c r="BP134" s="280" t="s">
        <v>733</v>
      </c>
      <c r="BQ134" s="280" t="s">
        <v>734</v>
      </c>
    </row>
    <row r="135" spans="68:69" x14ac:dyDescent="0.25">
      <c r="BP135" s="280" t="s">
        <v>735</v>
      </c>
      <c r="BQ135" s="280" t="s">
        <v>736</v>
      </c>
    </row>
    <row r="136" spans="68:69" x14ac:dyDescent="0.25">
      <c r="BP136" s="280" t="s">
        <v>737</v>
      </c>
      <c r="BQ136" s="280" t="s">
        <v>738</v>
      </c>
    </row>
    <row r="137" spans="68:69" x14ac:dyDescent="0.25">
      <c r="BP137" s="280" t="s">
        <v>739</v>
      </c>
      <c r="BQ137" s="280" t="s">
        <v>740</v>
      </c>
    </row>
    <row r="138" spans="68:69" x14ac:dyDescent="0.25">
      <c r="BP138" s="280" t="s">
        <v>741</v>
      </c>
      <c r="BQ138" s="280" t="s">
        <v>742</v>
      </c>
    </row>
    <row r="139" spans="68:69" x14ac:dyDescent="0.25">
      <c r="BP139" s="280" t="s">
        <v>743</v>
      </c>
      <c r="BQ139" s="280" t="s">
        <v>744</v>
      </c>
    </row>
    <row r="140" spans="68:69" x14ac:dyDescent="0.25">
      <c r="BP140" s="280" t="s">
        <v>745</v>
      </c>
      <c r="BQ140" s="280" t="s">
        <v>746</v>
      </c>
    </row>
    <row r="141" spans="68:69" x14ac:dyDescent="0.25">
      <c r="BP141" s="280" t="s">
        <v>747</v>
      </c>
      <c r="BQ141" s="280" t="s">
        <v>748</v>
      </c>
    </row>
    <row r="142" spans="68:69" x14ac:dyDescent="0.25">
      <c r="BP142" s="280" t="s">
        <v>749</v>
      </c>
      <c r="BQ142" s="280" t="s">
        <v>750</v>
      </c>
    </row>
    <row r="143" spans="68:69" x14ac:dyDescent="0.25">
      <c r="BP143" s="280" t="s">
        <v>751</v>
      </c>
      <c r="BQ143" s="280" t="s">
        <v>752</v>
      </c>
    </row>
    <row r="144" spans="68:69" x14ac:dyDescent="0.25">
      <c r="BP144" s="280" t="s">
        <v>753</v>
      </c>
      <c r="BQ144" s="280" t="s">
        <v>754</v>
      </c>
    </row>
    <row r="145" spans="68:69" x14ac:dyDescent="0.25">
      <c r="BP145" s="280" t="s">
        <v>755</v>
      </c>
      <c r="BQ145" s="280" t="s">
        <v>756</v>
      </c>
    </row>
    <row r="146" spans="68:69" x14ac:dyDescent="0.25">
      <c r="BP146" s="280" t="s">
        <v>757</v>
      </c>
      <c r="BQ146" s="280" t="s">
        <v>758</v>
      </c>
    </row>
    <row r="147" spans="68:69" x14ac:dyDescent="0.25">
      <c r="BP147" s="280" t="s">
        <v>759</v>
      </c>
      <c r="BQ147" s="280" t="s">
        <v>760</v>
      </c>
    </row>
    <row r="148" spans="68:69" x14ac:dyDescent="0.25">
      <c r="BP148" s="280" t="s">
        <v>761</v>
      </c>
      <c r="BQ148" s="280" t="s">
        <v>762</v>
      </c>
    </row>
    <row r="149" spans="68:69" x14ac:dyDescent="0.25">
      <c r="BP149" s="280" t="s">
        <v>763</v>
      </c>
      <c r="BQ149" s="280" t="s">
        <v>764</v>
      </c>
    </row>
    <row r="150" spans="68:69" x14ac:dyDescent="0.25">
      <c r="BP150" s="280" t="s">
        <v>765</v>
      </c>
      <c r="BQ150" s="280" t="s">
        <v>766</v>
      </c>
    </row>
    <row r="151" spans="68:69" x14ac:dyDescent="0.25">
      <c r="BP151" s="280" t="s">
        <v>767</v>
      </c>
      <c r="BQ151" s="280" t="s">
        <v>768</v>
      </c>
    </row>
    <row r="152" spans="68:69" x14ac:dyDescent="0.25">
      <c r="BP152" s="280" t="s">
        <v>769</v>
      </c>
      <c r="BQ152" s="280" t="s">
        <v>770</v>
      </c>
    </row>
    <row r="153" spans="68:69" x14ac:dyDescent="0.25">
      <c r="BP153" s="280" t="s">
        <v>771</v>
      </c>
      <c r="BQ153" s="280" t="s">
        <v>772</v>
      </c>
    </row>
    <row r="154" spans="68:69" x14ac:dyDescent="0.25">
      <c r="BP154" s="280" t="s">
        <v>773</v>
      </c>
      <c r="BQ154" s="280" t="s">
        <v>774</v>
      </c>
    </row>
    <row r="155" spans="68:69" x14ac:dyDescent="0.25">
      <c r="BP155" s="280" t="s">
        <v>775</v>
      </c>
      <c r="BQ155" s="280" t="s">
        <v>776</v>
      </c>
    </row>
    <row r="156" spans="68:69" x14ac:dyDescent="0.25">
      <c r="BP156" s="280" t="s">
        <v>777</v>
      </c>
      <c r="BQ156" s="280" t="s">
        <v>778</v>
      </c>
    </row>
    <row r="157" spans="68:69" x14ac:dyDescent="0.25">
      <c r="BP157" s="280" t="s">
        <v>779</v>
      </c>
      <c r="BQ157" s="280" t="s">
        <v>780</v>
      </c>
    </row>
    <row r="158" spans="68:69" x14ac:dyDescent="0.25">
      <c r="BP158" s="280" t="s">
        <v>781</v>
      </c>
      <c r="BQ158" s="280" t="s">
        <v>782</v>
      </c>
    </row>
    <row r="159" spans="68:69" x14ac:dyDescent="0.25">
      <c r="BP159" s="280" t="s">
        <v>783</v>
      </c>
      <c r="BQ159" s="280" t="s">
        <v>784</v>
      </c>
    </row>
    <row r="160" spans="68:69" x14ac:dyDescent="0.25">
      <c r="BP160" s="280" t="s">
        <v>785</v>
      </c>
      <c r="BQ160" s="280" t="s">
        <v>786</v>
      </c>
    </row>
    <row r="161" spans="68:69" x14ac:dyDescent="0.25">
      <c r="BP161" s="280" t="s">
        <v>787</v>
      </c>
      <c r="BQ161" s="280" t="s">
        <v>788</v>
      </c>
    </row>
    <row r="162" spans="68:69" x14ac:dyDescent="0.25">
      <c r="BP162" s="280" t="s">
        <v>789</v>
      </c>
      <c r="BQ162" s="280" t="s">
        <v>790</v>
      </c>
    </row>
    <row r="163" spans="68:69" x14ac:dyDescent="0.25">
      <c r="BP163" s="280" t="s">
        <v>791</v>
      </c>
      <c r="BQ163" s="280" t="s">
        <v>792</v>
      </c>
    </row>
    <row r="164" spans="68:69" x14ac:dyDescent="0.25">
      <c r="BP164" s="280" t="s">
        <v>793</v>
      </c>
      <c r="BQ164" s="280" t="s">
        <v>794</v>
      </c>
    </row>
    <row r="165" spans="68:69" x14ac:dyDescent="0.25">
      <c r="BP165" s="280" t="s">
        <v>795</v>
      </c>
      <c r="BQ165" s="280" t="s">
        <v>796</v>
      </c>
    </row>
    <row r="166" spans="68:69" x14ac:dyDescent="0.25">
      <c r="BP166" s="280" t="s">
        <v>797</v>
      </c>
      <c r="BQ166" s="280" t="s">
        <v>798</v>
      </c>
    </row>
    <row r="167" spans="68:69" x14ac:dyDescent="0.25">
      <c r="BP167" s="280" t="s">
        <v>799</v>
      </c>
      <c r="BQ167" s="280" t="s">
        <v>800</v>
      </c>
    </row>
    <row r="168" spans="68:69" x14ac:dyDescent="0.25">
      <c r="BP168" s="280" t="s">
        <v>801</v>
      </c>
      <c r="BQ168" s="280" t="s">
        <v>802</v>
      </c>
    </row>
    <row r="169" spans="68:69" x14ac:dyDescent="0.25">
      <c r="BP169" s="280" t="s">
        <v>803</v>
      </c>
      <c r="BQ169" s="280" t="s">
        <v>804</v>
      </c>
    </row>
    <row r="170" spans="68:69" x14ac:dyDescent="0.25">
      <c r="BP170" s="280" t="s">
        <v>805</v>
      </c>
      <c r="BQ170" s="280" t="s">
        <v>806</v>
      </c>
    </row>
    <row r="171" spans="68:69" x14ac:dyDescent="0.25">
      <c r="BP171" s="280" t="s">
        <v>807</v>
      </c>
      <c r="BQ171" s="280" t="s">
        <v>808</v>
      </c>
    </row>
    <row r="172" spans="68:69" x14ac:dyDescent="0.25">
      <c r="BP172" s="280" t="s">
        <v>809</v>
      </c>
      <c r="BQ172" s="280" t="s">
        <v>810</v>
      </c>
    </row>
    <row r="173" spans="68:69" x14ac:dyDescent="0.25">
      <c r="BP173" s="280" t="s">
        <v>811</v>
      </c>
      <c r="BQ173" s="280" t="s">
        <v>812</v>
      </c>
    </row>
    <row r="174" spans="68:69" x14ac:dyDescent="0.25">
      <c r="BP174" s="280" t="s">
        <v>813</v>
      </c>
      <c r="BQ174" s="280" t="s">
        <v>814</v>
      </c>
    </row>
    <row r="175" spans="68:69" x14ac:dyDescent="0.25">
      <c r="BP175" s="280" t="s">
        <v>815</v>
      </c>
      <c r="BQ175" s="280" t="s">
        <v>816</v>
      </c>
    </row>
    <row r="176" spans="68:69" x14ac:dyDescent="0.25">
      <c r="BP176" s="280" t="s">
        <v>817</v>
      </c>
      <c r="BQ176" s="280" t="s">
        <v>818</v>
      </c>
    </row>
    <row r="177" spans="68:69" x14ac:dyDescent="0.25">
      <c r="BP177" s="280" t="s">
        <v>819</v>
      </c>
      <c r="BQ177" s="280" t="s">
        <v>820</v>
      </c>
    </row>
    <row r="178" spans="68:69" x14ac:dyDescent="0.25">
      <c r="BP178" s="280" t="s">
        <v>821</v>
      </c>
      <c r="BQ178" s="280" t="s">
        <v>822</v>
      </c>
    </row>
    <row r="179" spans="68:69" x14ac:dyDescent="0.25">
      <c r="BP179" s="280" t="s">
        <v>823</v>
      </c>
      <c r="BQ179" s="280" t="s">
        <v>824</v>
      </c>
    </row>
    <row r="180" spans="68:69" x14ac:dyDescent="0.25">
      <c r="BP180" s="280" t="s">
        <v>825</v>
      </c>
      <c r="BQ180" s="280" t="s">
        <v>826</v>
      </c>
    </row>
    <row r="181" spans="68:69" x14ac:dyDescent="0.25">
      <c r="BP181" s="280" t="s">
        <v>827</v>
      </c>
      <c r="BQ181" s="280" t="s">
        <v>828</v>
      </c>
    </row>
    <row r="182" spans="68:69" x14ac:dyDescent="0.25">
      <c r="BP182" s="280" t="s">
        <v>829</v>
      </c>
      <c r="BQ182" s="280" t="s">
        <v>830</v>
      </c>
    </row>
    <row r="183" spans="68:69" x14ac:dyDescent="0.25">
      <c r="BP183" s="280" t="s">
        <v>831</v>
      </c>
      <c r="BQ183" s="280" t="s">
        <v>832</v>
      </c>
    </row>
    <row r="184" spans="68:69" x14ac:dyDescent="0.25">
      <c r="BP184" s="280" t="s">
        <v>833</v>
      </c>
      <c r="BQ184" s="280" t="s">
        <v>834</v>
      </c>
    </row>
    <row r="185" spans="68:69" x14ac:dyDescent="0.25">
      <c r="BP185" s="280" t="s">
        <v>835</v>
      </c>
      <c r="BQ185" s="280" t="s">
        <v>836</v>
      </c>
    </row>
    <row r="186" spans="68:69" x14ac:dyDescent="0.25">
      <c r="BP186" s="280" t="s">
        <v>837</v>
      </c>
      <c r="BQ186" s="280" t="s">
        <v>838</v>
      </c>
    </row>
    <row r="187" spans="68:69" x14ac:dyDescent="0.25">
      <c r="BP187" s="280" t="s">
        <v>839</v>
      </c>
      <c r="BQ187" s="280" t="s">
        <v>840</v>
      </c>
    </row>
    <row r="188" spans="68:69" x14ac:dyDescent="0.25">
      <c r="BP188" s="280" t="s">
        <v>841</v>
      </c>
      <c r="BQ188" s="280" t="s">
        <v>842</v>
      </c>
    </row>
    <row r="189" spans="68:69" x14ac:dyDescent="0.25">
      <c r="BP189" s="280" t="s">
        <v>843</v>
      </c>
      <c r="BQ189" s="280" t="s">
        <v>844</v>
      </c>
    </row>
    <row r="190" spans="68:69" x14ac:dyDescent="0.25">
      <c r="BP190" s="280" t="s">
        <v>845</v>
      </c>
      <c r="BQ190" s="280" t="s">
        <v>846</v>
      </c>
    </row>
    <row r="191" spans="68:69" x14ac:dyDescent="0.25">
      <c r="BP191" s="280" t="s">
        <v>847</v>
      </c>
      <c r="BQ191" s="280" t="s">
        <v>848</v>
      </c>
    </row>
    <row r="192" spans="68:69" x14ac:dyDescent="0.25">
      <c r="BP192" s="280" t="s">
        <v>849</v>
      </c>
      <c r="BQ192" s="280" t="s">
        <v>850</v>
      </c>
    </row>
    <row r="193" spans="68:69" x14ac:dyDescent="0.25">
      <c r="BP193" s="280" t="s">
        <v>851</v>
      </c>
      <c r="BQ193" s="280" t="s">
        <v>852</v>
      </c>
    </row>
    <row r="194" spans="68:69" x14ac:dyDescent="0.25">
      <c r="BP194" s="280" t="s">
        <v>853</v>
      </c>
      <c r="BQ194" s="280" t="s">
        <v>854</v>
      </c>
    </row>
    <row r="195" spans="68:69" x14ac:dyDescent="0.25">
      <c r="BP195" s="280" t="s">
        <v>855</v>
      </c>
      <c r="BQ195" s="280" t="s">
        <v>856</v>
      </c>
    </row>
    <row r="196" spans="68:69" x14ac:dyDescent="0.25">
      <c r="BP196" s="280" t="s">
        <v>857</v>
      </c>
      <c r="BQ196" s="280" t="s">
        <v>858</v>
      </c>
    </row>
    <row r="197" spans="68:69" x14ac:dyDescent="0.25">
      <c r="BP197" s="280" t="s">
        <v>859</v>
      </c>
      <c r="BQ197" s="280" t="s">
        <v>860</v>
      </c>
    </row>
    <row r="198" spans="68:69" x14ac:dyDescent="0.25">
      <c r="BP198" s="280" t="s">
        <v>861</v>
      </c>
      <c r="BQ198" s="280" t="s">
        <v>862</v>
      </c>
    </row>
    <row r="199" spans="68:69" x14ac:dyDescent="0.25">
      <c r="BP199" s="280" t="s">
        <v>863</v>
      </c>
      <c r="BQ199" s="280" t="s">
        <v>864</v>
      </c>
    </row>
    <row r="200" spans="68:69" x14ac:dyDescent="0.25">
      <c r="BP200" s="280" t="s">
        <v>865</v>
      </c>
      <c r="BQ200" s="280" t="s">
        <v>866</v>
      </c>
    </row>
    <row r="201" spans="68:69" x14ac:dyDescent="0.25">
      <c r="BP201" s="280" t="s">
        <v>867</v>
      </c>
      <c r="BQ201" s="280" t="s">
        <v>868</v>
      </c>
    </row>
    <row r="202" spans="68:69" x14ac:dyDescent="0.25">
      <c r="BP202" s="280" t="s">
        <v>869</v>
      </c>
      <c r="BQ202" s="280" t="s">
        <v>870</v>
      </c>
    </row>
    <row r="203" spans="68:69" x14ac:dyDescent="0.25">
      <c r="BP203" s="280" t="s">
        <v>871</v>
      </c>
      <c r="BQ203" s="280" t="s">
        <v>872</v>
      </c>
    </row>
    <row r="204" spans="68:69" x14ac:dyDescent="0.25">
      <c r="BP204" s="280" t="s">
        <v>873</v>
      </c>
      <c r="BQ204" s="280" t="s">
        <v>874</v>
      </c>
    </row>
    <row r="205" spans="68:69" x14ac:dyDescent="0.25">
      <c r="BP205" s="280" t="s">
        <v>875</v>
      </c>
      <c r="BQ205" s="280" t="s">
        <v>876</v>
      </c>
    </row>
    <row r="206" spans="68:69" x14ac:dyDescent="0.25">
      <c r="BP206" s="280" t="s">
        <v>877</v>
      </c>
      <c r="BQ206" s="280" t="s">
        <v>878</v>
      </c>
    </row>
    <row r="207" spans="68:69" x14ac:dyDescent="0.25">
      <c r="BP207" s="280" t="s">
        <v>879</v>
      </c>
      <c r="BQ207" s="280" t="s">
        <v>880</v>
      </c>
    </row>
    <row r="208" spans="68:69" x14ac:dyDescent="0.25">
      <c r="BP208" s="280" t="s">
        <v>881</v>
      </c>
      <c r="BQ208" s="280" t="s">
        <v>882</v>
      </c>
    </row>
    <row r="209" spans="68:69" x14ac:dyDescent="0.25">
      <c r="BP209" s="280" t="s">
        <v>883</v>
      </c>
      <c r="BQ209" s="280" t="s">
        <v>884</v>
      </c>
    </row>
    <row r="210" spans="68:69" x14ac:dyDescent="0.25">
      <c r="BP210" s="280" t="s">
        <v>885</v>
      </c>
      <c r="BQ210" s="280" t="s">
        <v>886</v>
      </c>
    </row>
    <row r="211" spans="68:69" x14ac:dyDescent="0.25">
      <c r="BP211" s="280" t="s">
        <v>887</v>
      </c>
      <c r="BQ211" s="280" t="s">
        <v>888</v>
      </c>
    </row>
    <row r="212" spans="68:69" x14ac:dyDescent="0.25">
      <c r="BP212" s="280" t="s">
        <v>889</v>
      </c>
      <c r="BQ212" s="280" t="s">
        <v>890</v>
      </c>
    </row>
    <row r="213" spans="68:69" x14ac:dyDescent="0.25">
      <c r="BP213" s="280" t="s">
        <v>891</v>
      </c>
      <c r="BQ213" s="280" t="s">
        <v>892</v>
      </c>
    </row>
    <row r="214" spans="68:69" x14ac:dyDescent="0.25">
      <c r="BP214" s="280" t="s">
        <v>893</v>
      </c>
      <c r="BQ214" s="280" t="s">
        <v>894</v>
      </c>
    </row>
    <row r="215" spans="68:69" x14ac:dyDescent="0.25">
      <c r="BP215" s="280" t="s">
        <v>895</v>
      </c>
      <c r="BQ215" s="280" t="s">
        <v>896</v>
      </c>
    </row>
    <row r="216" spans="68:69" x14ac:dyDescent="0.25">
      <c r="BP216" s="280" t="s">
        <v>897</v>
      </c>
      <c r="BQ216" s="280" t="s">
        <v>898</v>
      </c>
    </row>
    <row r="217" spans="68:69" x14ac:dyDescent="0.25">
      <c r="BP217" s="280" t="s">
        <v>899</v>
      </c>
      <c r="BQ217" s="280" t="s">
        <v>900</v>
      </c>
    </row>
    <row r="218" spans="68:69" x14ac:dyDescent="0.25">
      <c r="BP218" s="280" t="s">
        <v>901</v>
      </c>
      <c r="BQ218" s="280" t="s">
        <v>902</v>
      </c>
    </row>
    <row r="219" spans="68:69" x14ac:dyDescent="0.25">
      <c r="BP219" s="280" t="s">
        <v>903</v>
      </c>
      <c r="BQ219" s="280" t="s">
        <v>904</v>
      </c>
    </row>
    <row r="220" spans="68:69" x14ac:dyDescent="0.25">
      <c r="BP220" s="280" t="s">
        <v>905</v>
      </c>
      <c r="BQ220" s="280" t="s">
        <v>906</v>
      </c>
    </row>
    <row r="221" spans="68:69" x14ac:dyDescent="0.25">
      <c r="BP221" s="280" t="s">
        <v>907</v>
      </c>
      <c r="BQ221" s="280" t="s">
        <v>908</v>
      </c>
    </row>
    <row r="222" spans="68:69" x14ac:dyDescent="0.25">
      <c r="BP222" s="280" t="s">
        <v>909</v>
      </c>
      <c r="BQ222" s="280" t="s">
        <v>910</v>
      </c>
    </row>
    <row r="223" spans="68:69" x14ac:dyDescent="0.25">
      <c r="BP223" s="280" t="s">
        <v>911</v>
      </c>
      <c r="BQ223" s="280" t="s">
        <v>912</v>
      </c>
    </row>
    <row r="224" spans="68:69" x14ac:dyDescent="0.25">
      <c r="BP224" s="280" t="s">
        <v>913</v>
      </c>
      <c r="BQ224" s="280" t="s">
        <v>914</v>
      </c>
    </row>
    <row r="225" spans="68:69" x14ac:dyDescent="0.25">
      <c r="BP225" s="280" t="s">
        <v>915</v>
      </c>
      <c r="BQ225" s="280" t="s">
        <v>916</v>
      </c>
    </row>
    <row r="226" spans="68:69" x14ac:dyDescent="0.25">
      <c r="BP226" s="280" t="s">
        <v>917</v>
      </c>
      <c r="BQ226" s="280" t="s">
        <v>918</v>
      </c>
    </row>
    <row r="227" spans="68:69" x14ac:dyDescent="0.25">
      <c r="BP227" s="280" t="s">
        <v>919</v>
      </c>
      <c r="BQ227" s="280" t="s">
        <v>920</v>
      </c>
    </row>
    <row r="228" spans="68:69" x14ac:dyDescent="0.25">
      <c r="BP228" s="280" t="s">
        <v>921</v>
      </c>
      <c r="BQ228" s="280" t="s">
        <v>922</v>
      </c>
    </row>
    <row r="229" spans="68:69" x14ac:dyDescent="0.25">
      <c r="BP229" s="280" t="s">
        <v>923</v>
      </c>
      <c r="BQ229" s="280" t="s">
        <v>924</v>
      </c>
    </row>
    <row r="230" spans="68:69" x14ac:dyDescent="0.25">
      <c r="BP230" s="280" t="s">
        <v>925</v>
      </c>
      <c r="BQ230" s="280" t="s">
        <v>926</v>
      </c>
    </row>
    <row r="231" spans="68:69" x14ac:dyDescent="0.25">
      <c r="BP231" s="280" t="s">
        <v>927</v>
      </c>
      <c r="BQ231" s="280" t="s">
        <v>928</v>
      </c>
    </row>
    <row r="232" spans="68:69" x14ac:dyDescent="0.25">
      <c r="BP232" s="280" t="s">
        <v>929</v>
      </c>
      <c r="BQ232" s="280" t="s">
        <v>930</v>
      </c>
    </row>
    <row r="233" spans="68:69" x14ac:dyDescent="0.25">
      <c r="BP233" s="280" t="s">
        <v>931</v>
      </c>
      <c r="BQ233" s="280" t="s">
        <v>932</v>
      </c>
    </row>
    <row r="234" spans="68:69" x14ac:dyDescent="0.25">
      <c r="BP234" s="280" t="s">
        <v>933</v>
      </c>
      <c r="BQ234" s="280" t="s">
        <v>934</v>
      </c>
    </row>
    <row r="235" spans="68:69" x14ac:dyDescent="0.25">
      <c r="BP235" s="280" t="s">
        <v>935</v>
      </c>
      <c r="BQ235" s="280" t="s">
        <v>936</v>
      </c>
    </row>
    <row r="236" spans="68:69" x14ac:dyDescent="0.25">
      <c r="BP236" s="280" t="s">
        <v>937</v>
      </c>
      <c r="BQ236" s="280" t="s">
        <v>938</v>
      </c>
    </row>
    <row r="237" spans="68:69" x14ac:dyDescent="0.25">
      <c r="BP237" s="280" t="s">
        <v>937</v>
      </c>
      <c r="BQ237" s="280" t="s">
        <v>938</v>
      </c>
    </row>
  </sheetData>
  <sheetProtection sort="0" autoFilter="0"/>
  <mergeCells count="7">
    <mergeCell ref="A1:A3"/>
    <mergeCell ref="W2:W3"/>
    <mergeCell ref="Y2:AA2"/>
    <mergeCell ref="B2:B3"/>
    <mergeCell ref="E2:H2"/>
    <mergeCell ref="E1:H1"/>
    <mergeCell ref="U2:U3"/>
  </mergeCells>
  <dataValidations xWindow="1284" yWindow="439" count="37">
    <dataValidation allowBlank="1" showInputMessage="1" showErrorMessage="1" prompt="Type of sampling depth, to be filled in for lakes/reservoirs and coastal/transitional (marine) waters, drop-down list available." sqref="CD62570:CD62571 CD128106:CD128107 CD193642:CD193643 CD259178:CD259179 CD324714:CD324715 CD390250:CD390251 CD455786:CD455787 CD521322:CD521323 CD586858:CD586859 CD652394:CD652395 CD717930:CD717931 CD783466:CD783467 CD849002:CD849003 CD914538:CD914539 CD980074:CD980075 CD4:CD6"/>
    <dataValidation allowBlank="1" showInputMessage="1" showErrorMessage="1" error="Drop-down list available" sqref="P4:P7 J4:J7"/>
    <dataValidation allowBlank="1" showInputMessage="1" showErrorMessage="1" prompt="Longitude coordinates - decimal." sqref="N4:N7"/>
    <dataValidation allowBlank="1" showInputMessage="1" showErrorMessage="1" prompt="Please, specify if &quot;Other&quot; has been selected in &quot;Type of monitoring&quot; column." sqref="AA4:AA7"/>
    <dataValidation allowBlank="1" showInputMessage="1" showErrorMessage="1" prompt="Relevant EC code - Other, if available." sqref="H4:H7"/>
    <dataValidation allowBlank="1" showInputMessage="1" showErrorMessage="1" prompt="Relevant EC code - WISE, if available." sqref="G4:G7"/>
    <dataValidation allowBlank="1" showInputMessage="1" showErrorMessage="1" prompt="National code - if available." sqref="F4:F7"/>
    <dataValidation allowBlank="1" showInputMessage="1" showErrorMessage="1" promptTitle="Obligatory field." prompt="Name of the sampling station." sqref="E4:E7"/>
    <dataValidation allowBlank="1" showInputMessage="1" showErrorMessage="1" promptTitle="Obligatory field." prompt="Enter unique sample identification (code, ID)." sqref="A4:A7"/>
    <dataValidation allowBlank="1" showInputMessage="1" showErrorMessage="1" promptTitle="Obligatory field." prompt="Name of the river, estuary, lake, reservoir, or the sea." sqref="AH4:AH7"/>
    <dataValidation allowBlank="1" showInputMessage="1" showErrorMessage="1" promptTitle="Obligatory field." prompt="Name of River basin (or River Basin District name/code)." sqref="AI4:AI7"/>
    <dataValidation type="decimal" operator="greaterThanOrEqual" allowBlank="1" showInputMessage="1" showErrorMessage="1" errorTitle="Invalid data" error="Enter a number, please._x000a_Only positive numbers and 0 are accepted." prompt="Distance from the river source, to be filled in only for rivers and transitional waters." sqref="AJ4:AJ7">
      <formula1>0</formula1>
    </dataValidation>
    <dataValidation allowBlank="1" showInputMessage="1" showErrorMessage="1" prompt="To be filled in, if for Species group &quot;Other&quot; is selected." sqref="AF4:AF7"/>
    <dataValidation allowBlank="1" showInputMessage="1" showErrorMessage="1" prompt="Species name (in Latin)." sqref="AG4:AG7"/>
    <dataValidation allowBlank="1" showInputMessage="1" showErrorMessage="1" prompt="To be filled in if for Basis of measurement &quot;Other&quot; is selected." sqref="AQ4:AQ7"/>
    <dataValidation allowBlank="1" showInputMessage="1" showErrorMessage="1" prompt="To be filled in if for Tissue element of monitored species &quot;Other&quot; is selected." sqref="AT4:AT7"/>
    <dataValidation type="decimal" operator="greaterThan" allowBlank="1" showInputMessage="1" showErrorMessage="1" errorTitle="Invalid size" error="Enter a positive number, please." prompt="Biota size in mm." sqref="AU4:AU7">
      <formula1>0</formula1>
    </dataValidation>
    <dataValidation type="decimal" allowBlank="1" showInputMessage="1" showErrorMessage="1" errorTitle="Invalid %" error="Please, enter a number between 0 and 100._x000a_Please, do not type in % sign." prompt="Ratio of dry weight to wet (or fresh) weight in % of weight." sqref="AX4:AX7">
      <formula1>0</formula1>
      <formula2>100</formula2>
    </dataValidation>
    <dataValidation type="whole" operator="greaterThan" allowBlank="1" showInputMessage="1" showErrorMessage="1" errorTitle="Invalid data" error="Enter a positive whole number, please." prompt="Number of organisms used." sqref="AW4:AW7">
      <formula1>0</formula1>
    </dataValidation>
    <dataValidation type="decimal" operator="greaterThan" allowBlank="1" showInputMessage="1" showErrorMessage="1" errorTitle="Invalid weight" error="Enter a positive number, please." prompt="Biota weight in kg." sqref="AV4:AV7">
      <formula1>0</formula1>
    </dataValidation>
    <dataValidation type="decimal" allowBlank="1" showInputMessage="1" showErrorMessage="1" errorTitle="Invalid %" error="Please, enter a number between 0 and 100._x000a_Please, do not type in % sign." prompt="Fat content in % of total wet matter." sqref="AY4:AY7">
      <formula1>0</formula1>
      <formula2>100</formula2>
    </dataValidation>
    <dataValidation type="list" allowBlank="1" showInputMessage="1" showErrorMessage="1" error="Drop-down list available" prompt="Select North or South according to coordinates." sqref="O4:O7">
      <formula1>$BT$6:$BT$7</formula1>
    </dataValidation>
    <dataValidation allowBlank="1" showErrorMessage="1" prompt="_x000a_" sqref="K4:M7"/>
    <dataValidation allowBlank="1" showInputMessage="1" showErrorMessage="1" prompt="Longitude coordinates - decimal. Automatic fill." sqref="T4:T7"/>
    <dataValidation type="list" allowBlank="1" showInputMessage="1" showErrorMessage="1" error="Drop-down list available" prompt="Select East or West according to coordinates." sqref="I4:I7">
      <formula1>$BT$4:$BT$5</formula1>
    </dataValidation>
    <dataValidation type="list" allowBlank="1" showInputMessage="1" showErrorMessage="1" prompt="Precision of coordinates, drop-down list available." sqref="U4:U7">
      <formula1>$BW$4:$BW$7</formula1>
    </dataValidation>
    <dataValidation type="list" allowBlank="1" showInputMessage="1" showErrorMessage="1" promptTitle="Obligatory field" prompt="Please, select from the drop-down list." sqref="W4:W7">
      <formula1>$BH$4:$BH$6</formula1>
    </dataValidation>
    <dataValidation type="list" allowBlank="1" showInputMessage="1" showErrorMessage="1" promptTitle="Type of monitoring (obligatory)" prompt="Please fill in if &quot;Monitoring data&quot; has been selected for data source. Drop-down list available." sqref="Y4:Y7">
      <formula1>$BK$4:$BK$9</formula1>
    </dataValidation>
    <dataValidation type="list" allowBlank="1" showInputMessage="1" showErrorMessage="1" promptTitle="Obligatory field." prompt="Species group, drop-down list available." sqref="AD4:AD7">
      <formula1>$CI$4:$CI$7</formula1>
    </dataValidation>
    <dataValidation type="list" allowBlank="1" showInputMessage="1" showErrorMessage="1" prompt="Was species alive? To be filled in only for terrestrial species, drop-down list available." sqref="AM4:AM7">
      <formula1>$CJ$4:$CJ$5</formula1>
    </dataValidation>
    <dataValidation type="list" allowBlank="1" showInputMessage="1" showErrorMessage="1" promptTitle="Obligatory field." prompt="Basis of measurement, drop-down list available." sqref="AO4:AO7">
      <formula1>$CK$4:$CK$8</formula1>
    </dataValidation>
    <dataValidation type="list" allowBlank="1" showInputMessage="1" showErrorMessage="1" promptTitle="Obligatory field." prompt="Tissue element of species monitored, drop-down list available." sqref="AR4:AR7">
      <formula1>$CL$4:$CL$9</formula1>
    </dataValidation>
    <dataValidation allowBlank="1" showInputMessage="1" showErrorMessage="1" prompt="Latitude coordinates - degrees, drop-down list available." sqref="Q4:Q7"/>
    <dataValidation allowBlank="1" showInputMessage="1" showErrorMessage="1" prompt="Latitude coordinates - minutes, drop-down list available." sqref="R4:R7"/>
    <dataValidation allowBlank="1" showInputMessage="1" showErrorMessage="1" prompt="Latitude coordinates - seconds, drop-down list available." sqref="S4:S7"/>
    <dataValidation type="list" allowBlank="1" showInputMessage="1" showErrorMessage="1" promptTitle="Obligatory field." prompt="Name of the country - drop-down list available." sqref="B4:B7">
      <formula1>$BP$4:$BP$237</formula1>
    </dataValidation>
    <dataValidation type="list" allowBlank="1" showInputMessage="1" showErrorMessage="1" prompt="Proxy pressures (associated to catchment of the station), drop-down list available." sqref="AK4:AK7">
      <formula1>$CC$4:$CC$13</formula1>
    </dataValidation>
  </dataValidations>
  <pageMargins left="0.7" right="0.7" top="0.75" bottom="0.75" header="0.3" footer="0.3"/>
  <pageSetup paperSize="9" orientation="portrait" r:id="rId1"/>
  <ignoredErrors>
    <ignoredError sqref="N6:N7 T5:T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33CCCC"/>
    <pageSetUpPr fitToPage="1"/>
  </sheetPr>
  <dimension ref="A1:AF12"/>
  <sheetViews>
    <sheetView zoomScale="160" zoomScaleNormal="160" zoomScaleSheetLayoutView="70" workbookViewId="0">
      <selection activeCell="AA7" sqref="AA7"/>
    </sheetView>
  </sheetViews>
  <sheetFormatPr defaultColWidth="9.140625" defaultRowHeight="15" x14ac:dyDescent="0.25"/>
  <cols>
    <col min="1" max="1" width="12.42578125" style="168" bestFit="1" customWidth="1"/>
    <col min="2" max="2" width="41.42578125" style="169" customWidth="1"/>
    <col min="3" max="3" width="22.7109375" style="169" bestFit="1" customWidth="1"/>
    <col min="4" max="4" width="22.7109375" style="169" customWidth="1"/>
    <col min="5" max="5" width="24.7109375" style="169" customWidth="1"/>
    <col min="6" max="6" width="24.28515625" style="169" customWidth="1"/>
    <col min="7" max="7" width="38.42578125" style="169" customWidth="1"/>
    <col min="8" max="8" width="10.5703125" style="169" customWidth="1"/>
    <col min="9" max="9" width="12.5703125" style="169" customWidth="1"/>
    <col min="10" max="10" width="50.42578125" style="169" customWidth="1"/>
    <col min="11" max="11" width="55.28515625" style="169" customWidth="1"/>
    <col min="12" max="12" width="19.85546875" style="169" customWidth="1"/>
    <col min="13" max="13" width="16.5703125" style="169" customWidth="1"/>
    <col min="14" max="15" width="14.28515625" style="169" customWidth="1"/>
    <col min="16" max="16" width="32" style="169" customWidth="1"/>
    <col min="17" max="17" width="15.7109375" style="169" customWidth="1"/>
    <col min="18" max="19" width="16.42578125" style="169" customWidth="1"/>
    <col min="20" max="20" width="18.7109375" style="169" customWidth="1"/>
    <col min="21" max="21" width="15.7109375" style="169" customWidth="1"/>
    <col min="22" max="22" width="16.42578125" style="169" customWidth="1"/>
    <col min="23" max="23" width="25.85546875" style="169" customWidth="1"/>
    <col min="24" max="28" width="22.42578125" style="169" customWidth="1"/>
    <col min="29" max="29" width="13" style="170" customWidth="1"/>
    <col min="30" max="30" width="14.42578125" style="171" hidden="1" customWidth="1"/>
    <col min="31" max="31" width="11.85546875" style="171" hidden="1" customWidth="1"/>
    <col min="32" max="32" width="20" style="171" hidden="1" customWidth="1"/>
    <col min="33" max="16384" width="9.140625" style="169"/>
  </cols>
  <sheetData>
    <row r="1" spans="1:32" s="136" customFormat="1" ht="15" customHeight="1" x14ac:dyDescent="0.25">
      <c r="A1" s="131"/>
      <c r="B1" s="132"/>
      <c r="C1" s="132"/>
      <c r="D1" s="132"/>
      <c r="E1" s="132"/>
      <c r="F1" s="132"/>
      <c r="G1" s="132"/>
      <c r="H1" s="132"/>
      <c r="I1" s="132"/>
      <c r="J1" s="132"/>
      <c r="K1" s="132"/>
      <c r="L1" s="132"/>
      <c r="M1" s="132" t="s">
        <v>18</v>
      </c>
      <c r="N1" s="132"/>
      <c r="O1" s="132"/>
      <c r="P1" s="132"/>
      <c r="Q1" s="132"/>
      <c r="R1" s="132"/>
      <c r="S1" s="133"/>
      <c r="T1" s="132"/>
      <c r="U1" s="132"/>
      <c r="V1" s="132"/>
      <c r="W1" s="132"/>
      <c r="X1" s="133"/>
      <c r="Y1" s="132"/>
      <c r="Z1" s="133"/>
      <c r="AA1" s="132"/>
      <c r="AB1" s="132"/>
      <c r="AC1" s="134"/>
      <c r="AD1" s="135"/>
      <c r="AE1" s="135"/>
      <c r="AF1" s="135"/>
    </row>
    <row r="2" spans="1:32" s="136" customFormat="1" ht="38.25" customHeight="1" x14ac:dyDescent="0.25">
      <c r="A2" s="358" t="s">
        <v>93</v>
      </c>
      <c r="B2" s="343" t="s">
        <v>148</v>
      </c>
      <c r="C2" s="349" t="s">
        <v>16</v>
      </c>
      <c r="D2" s="349" t="s">
        <v>17</v>
      </c>
      <c r="E2" s="349" t="s">
        <v>77</v>
      </c>
      <c r="F2" s="137" t="s">
        <v>413</v>
      </c>
      <c r="G2" s="137" t="s">
        <v>14</v>
      </c>
      <c r="H2" s="137" t="s">
        <v>3</v>
      </c>
      <c r="I2" s="137" t="s">
        <v>4</v>
      </c>
      <c r="J2" s="349" t="s">
        <v>5</v>
      </c>
      <c r="K2" s="349" t="s">
        <v>6</v>
      </c>
      <c r="L2" s="349" t="s">
        <v>30</v>
      </c>
      <c r="M2" s="349" t="s">
        <v>12</v>
      </c>
      <c r="N2" s="137" t="s">
        <v>98</v>
      </c>
      <c r="O2" s="137" t="s">
        <v>99</v>
      </c>
      <c r="P2" s="349" t="s">
        <v>13</v>
      </c>
      <c r="Q2" s="349" t="s">
        <v>421</v>
      </c>
      <c r="R2" s="349" t="s">
        <v>422</v>
      </c>
      <c r="S2" s="350" t="s">
        <v>233</v>
      </c>
      <c r="T2" s="359" t="s">
        <v>35</v>
      </c>
      <c r="U2" s="349" t="s">
        <v>92</v>
      </c>
      <c r="V2" s="349" t="s">
        <v>246</v>
      </c>
      <c r="W2" s="349" t="s">
        <v>36</v>
      </c>
      <c r="X2" s="350" t="s">
        <v>22</v>
      </c>
      <c r="Y2" s="349" t="s">
        <v>37</v>
      </c>
      <c r="Z2" s="350" t="s">
        <v>23</v>
      </c>
      <c r="AA2" s="349" t="s">
        <v>20</v>
      </c>
      <c r="AB2" s="349" t="s">
        <v>21</v>
      </c>
      <c r="AC2" s="343" t="s">
        <v>94</v>
      </c>
      <c r="AD2" s="345" t="s">
        <v>95</v>
      </c>
      <c r="AE2" s="347" t="s">
        <v>96</v>
      </c>
      <c r="AF2" s="348" t="s">
        <v>97</v>
      </c>
    </row>
    <row r="3" spans="1:32" s="136" customFormat="1" ht="34.5" customHeight="1" x14ac:dyDescent="0.25">
      <c r="A3" s="358"/>
      <c r="B3" s="344"/>
      <c r="C3" s="349"/>
      <c r="D3" s="349"/>
      <c r="E3" s="349"/>
      <c r="F3" s="138" t="s">
        <v>11</v>
      </c>
      <c r="G3" s="138"/>
      <c r="H3" s="139" t="s">
        <v>414</v>
      </c>
      <c r="I3" s="139" t="s">
        <v>10</v>
      </c>
      <c r="J3" s="349"/>
      <c r="K3" s="349"/>
      <c r="L3" s="349"/>
      <c r="M3" s="349"/>
      <c r="N3" s="137" t="s">
        <v>100</v>
      </c>
      <c r="O3" s="137" t="s">
        <v>100</v>
      </c>
      <c r="P3" s="349"/>
      <c r="Q3" s="349"/>
      <c r="R3" s="349"/>
      <c r="S3" s="350"/>
      <c r="T3" s="360"/>
      <c r="U3" s="349"/>
      <c r="V3" s="349"/>
      <c r="W3" s="349"/>
      <c r="X3" s="350"/>
      <c r="Y3" s="349"/>
      <c r="Z3" s="350"/>
      <c r="AA3" s="349"/>
      <c r="AB3" s="349"/>
      <c r="AC3" s="344"/>
      <c r="AD3" s="346"/>
      <c r="AE3" s="347"/>
      <c r="AF3" s="348"/>
    </row>
    <row r="4" spans="1:32" s="140" customFormat="1" x14ac:dyDescent="0.25">
      <c r="A4" s="355" t="s">
        <v>121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6"/>
      <c r="AC4" s="353"/>
      <c r="AD4" s="354"/>
      <c r="AE4" s="354"/>
      <c r="AF4" s="354"/>
    </row>
    <row r="5" spans="1:32" s="136" customFormat="1" ht="15.75" x14ac:dyDescent="0.25">
      <c r="A5" s="312" t="s">
        <v>1130</v>
      </c>
      <c r="B5" s="141" t="s">
        <v>239</v>
      </c>
      <c r="C5" s="142" t="s">
        <v>130</v>
      </c>
      <c r="D5" s="142" t="s">
        <v>131</v>
      </c>
      <c r="E5" s="142" t="s">
        <v>132</v>
      </c>
      <c r="F5" s="142" t="s">
        <v>240</v>
      </c>
      <c r="G5" s="142" t="s">
        <v>154</v>
      </c>
      <c r="H5" s="142">
        <v>20</v>
      </c>
      <c r="I5" s="142">
        <v>30</v>
      </c>
      <c r="J5" s="142" t="s">
        <v>133</v>
      </c>
      <c r="K5" s="142" t="s">
        <v>147</v>
      </c>
      <c r="L5" s="142">
        <v>0.2</v>
      </c>
      <c r="M5" s="142" t="s">
        <v>134</v>
      </c>
      <c r="N5" s="143"/>
      <c r="O5" s="144"/>
      <c r="P5" s="142" t="s">
        <v>248</v>
      </c>
      <c r="Q5" s="142" t="s">
        <v>423</v>
      </c>
      <c r="R5" s="142" t="s">
        <v>424</v>
      </c>
      <c r="S5" s="145"/>
      <c r="T5" s="142"/>
      <c r="U5" s="142" t="s">
        <v>75</v>
      </c>
      <c r="V5" s="146" t="s">
        <v>247</v>
      </c>
      <c r="W5" s="142" t="s">
        <v>257</v>
      </c>
      <c r="X5" s="145" t="s">
        <v>136</v>
      </c>
      <c r="Y5" s="142" t="s">
        <v>258</v>
      </c>
      <c r="Z5" s="145" t="s">
        <v>249</v>
      </c>
      <c r="AA5" s="142" t="s">
        <v>137</v>
      </c>
      <c r="AB5" s="142" t="s">
        <v>250</v>
      </c>
      <c r="AC5" s="147" t="str">
        <f>IF(ISBLANK(B5),"-","ug/L")</f>
        <v>ug/L</v>
      </c>
      <c r="AD5" s="148">
        <v>0.02</v>
      </c>
      <c r="AE5" s="149">
        <v>0.05</v>
      </c>
      <c r="AF5" s="150"/>
    </row>
    <row r="6" spans="1:32" s="136" customFormat="1" x14ac:dyDescent="0.25">
      <c r="A6" s="357" t="s">
        <v>122</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1"/>
      <c r="AD6" s="352"/>
      <c r="AE6" s="352"/>
      <c r="AF6" s="352"/>
    </row>
    <row r="7" spans="1:32" s="136" customFormat="1" x14ac:dyDescent="0.25">
      <c r="A7" s="312" t="s">
        <v>1127</v>
      </c>
      <c r="B7" s="151"/>
      <c r="C7" s="152"/>
      <c r="D7" s="152"/>
      <c r="E7" s="152"/>
      <c r="F7" s="152"/>
      <c r="G7" s="152"/>
      <c r="H7" s="152"/>
      <c r="I7" s="152"/>
      <c r="J7" s="152"/>
      <c r="K7" s="152"/>
      <c r="L7" s="152"/>
      <c r="M7" s="152"/>
      <c r="N7" s="153"/>
      <c r="O7" s="154"/>
      <c r="P7" s="152"/>
      <c r="Q7" s="152"/>
      <c r="R7" s="152"/>
      <c r="S7" s="155"/>
      <c r="T7" s="152"/>
      <c r="U7" s="152"/>
      <c r="V7" s="156"/>
      <c r="W7" s="157"/>
      <c r="X7" s="155"/>
      <c r="Y7" s="157"/>
      <c r="Z7" s="155"/>
      <c r="AA7" s="157"/>
      <c r="AB7" s="157"/>
      <c r="AC7" s="151"/>
      <c r="AD7" s="158"/>
      <c r="AE7" s="159"/>
      <c r="AF7" s="160"/>
    </row>
    <row r="8" spans="1:32" s="136" customFormat="1" x14ac:dyDescent="0.25">
      <c r="A8" s="312" t="s">
        <v>1128</v>
      </c>
      <c r="B8" s="151"/>
      <c r="C8" s="152"/>
      <c r="D8" s="152"/>
      <c r="E8" s="152"/>
      <c r="F8" s="152"/>
      <c r="G8" s="152"/>
      <c r="H8" s="152"/>
      <c r="I8" s="152"/>
      <c r="J8" s="152"/>
      <c r="K8" s="152"/>
      <c r="L8" s="152"/>
      <c r="M8" s="152"/>
      <c r="N8" s="153"/>
      <c r="O8" s="154"/>
      <c r="P8" s="152"/>
      <c r="Q8" s="152"/>
      <c r="R8" s="152"/>
      <c r="S8" s="155"/>
      <c r="T8" s="152"/>
      <c r="U8" s="152"/>
      <c r="V8" s="156"/>
      <c r="W8" s="157"/>
      <c r="X8" s="155"/>
      <c r="Y8" s="157"/>
      <c r="Z8" s="155"/>
      <c r="AA8" s="157"/>
      <c r="AB8" s="157"/>
      <c r="AC8" s="151"/>
      <c r="AD8" s="158"/>
      <c r="AE8" s="159"/>
      <c r="AF8" s="160"/>
    </row>
    <row r="9" spans="1:32" s="136" customFormat="1" x14ac:dyDescent="0.25">
      <c r="A9" s="312" t="s">
        <v>1129</v>
      </c>
      <c r="B9" s="147"/>
      <c r="C9" s="161"/>
      <c r="D9" s="161"/>
      <c r="E9" s="161"/>
      <c r="F9" s="161"/>
      <c r="G9" s="161"/>
      <c r="H9" s="161"/>
      <c r="I9" s="161"/>
      <c r="J9" s="161"/>
      <c r="K9" s="161"/>
      <c r="L9" s="161"/>
      <c r="M9" s="161"/>
      <c r="N9" s="143"/>
      <c r="O9" s="144"/>
      <c r="P9" s="161"/>
      <c r="Q9" s="161"/>
      <c r="R9" s="161"/>
      <c r="S9" s="162"/>
      <c r="T9" s="161"/>
      <c r="U9" s="161"/>
      <c r="V9" s="146"/>
      <c r="W9" s="163"/>
      <c r="X9" s="164"/>
      <c r="Y9" s="163"/>
      <c r="Z9" s="164"/>
      <c r="AA9" s="163"/>
      <c r="AB9" s="163"/>
      <c r="AC9" s="163"/>
      <c r="AD9" s="148"/>
      <c r="AE9" s="165"/>
      <c r="AF9" s="150"/>
    </row>
    <row r="10" spans="1:32" s="136" customFormat="1" x14ac:dyDescent="0.25">
      <c r="A10" s="312"/>
      <c r="B10" s="147"/>
      <c r="C10" s="161"/>
      <c r="D10" s="161"/>
      <c r="E10" s="161"/>
      <c r="F10" s="161"/>
      <c r="G10" s="161"/>
      <c r="H10" s="161"/>
      <c r="I10" s="161"/>
      <c r="J10" s="161"/>
      <c r="K10" s="161"/>
      <c r="L10" s="161"/>
      <c r="M10" s="161"/>
      <c r="N10" s="143"/>
      <c r="O10" s="144"/>
      <c r="P10" s="161"/>
      <c r="Q10" s="161"/>
      <c r="R10" s="161"/>
      <c r="S10" s="162"/>
      <c r="T10" s="161"/>
      <c r="U10" s="161"/>
      <c r="V10" s="146"/>
      <c r="W10" s="163"/>
      <c r="X10" s="164"/>
      <c r="Y10" s="163"/>
      <c r="Z10" s="164"/>
      <c r="AA10" s="163"/>
      <c r="AB10" s="163"/>
      <c r="AC10" s="163"/>
      <c r="AD10" s="148"/>
      <c r="AE10" s="165"/>
      <c r="AF10" s="150"/>
    </row>
    <row r="11" spans="1:32" s="136" customFormat="1" x14ac:dyDescent="0.25">
      <c r="A11" s="312"/>
      <c r="B11" s="147"/>
      <c r="C11" s="161"/>
      <c r="D11" s="161"/>
      <c r="E11" s="161"/>
      <c r="F11" s="161"/>
      <c r="G11" s="161"/>
      <c r="H11" s="161"/>
      <c r="I11" s="161"/>
      <c r="J11" s="161"/>
      <c r="K11" s="161"/>
      <c r="L11" s="161"/>
      <c r="M11" s="161"/>
      <c r="N11" s="143"/>
      <c r="O11" s="144"/>
      <c r="P11" s="161"/>
      <c r="Q11" s="161"/>
      <c r="R11" s="161"/>
      <c r="S11" s="162"/>
      <c r="T11" s="161"/>
      <c r="U11" s="161"/>
      <c r="V11" s="146"/>
      <c r="W11" s="163"/>
      <c r="X11" s="164"/>
      <c r="Y11" s="163"/>
      <c r="Z11" s="164"/>
      <c r="AA11" s="163"/>
      <c r="AB11" s="163"/>
      <c r="AC11" s="163"/>
      <c r="AD11" s="148"/>
      <c r="AE11" s="165"/>
      <c r="AF11" s="150"/>
    </row>
    <row r="12" spans="1:32" s="136" customFormat="1" x14ac:dyDescent="0.25">
      <c r="A12" s="166" t="s">
        <v>28</v>
      </c>
      <c r="B12" s="166" t="s">
        <v>28</v>
      </c>
      <c r="C12" s="166" t="s">
        <v>28</v>
      </c>
      <c r="D12" s="166" t="s">
        <v>28</v>
      </c>
      <c r="E12" s="166" t="s">
        <v>28</v>
      </c>
      <c r="F12" s="166" t="s">
        <v>28</v>
      </c>
      <c r="G12" s="166" t="s">
        <v>28</v>
      </c>
      <c r="H12" s="166" t="s">
        <v>28</v>
      </c>
      <c r="I12" s="166" t="s">
        <v>28</v>
      </c>
      <c r="J12" s="166" t="s">
        <v>28</v>
      </c>
      <c r="K12" s="166" t="s">
        <v>28</v>
      </c>
      <c r="L12" s="166" t="s">
        <v>28</v>
      </c>
      <c r="M12" s="166" t="s">
        <v>28</v>
      </c>
      <c r="N12" s="166" t="s">
        <v>28</v>
      </c>
      <c r="O12" s="166" t="s">
        <v>28</v>
      </c>
      <c r="P12" s="166" t="s">
        <v>28</v>
      </c>
      <c r="Q12" s="166" t="s">
        <v>28</v>
      </c>
      <c r="R12" s="166" t="s">
        <v>28</v>
      </c>
      <c r="S12" s="166" t="s">
        <v>28</v>
      </c>
      <c r="T12" s="166" t="s">
        <v>28</v>
      </c>
      <c r="U12" s="166" t="s">
        <v>28</v>
      </c>
      <c r="V12" s="166" t="s">
        <v>28</v>
      </c>
      <c r="W12" s="166" t="s">
        <v>28</v>
      </c>
      <c r="X12" s="166" t="s">
        <v>28</v>
      </c>
      <c r="Y12" s="166" t="s">
        <v>28</v>
      </c>
      <c r="Z12" s="166" t="s">
        <v>28</v>
      </c>
      <c r="AA12" s="166" t="s">
        <v>28</v>
      </c>
      <c r="AB12" s="166" t="s">
        <v>28</v>
      </c>
      <c r="AC12" s="166"/>
      <c r="AD12" s="167" t="s">
        <v>28</v>
      </c>
      <c r="AE12" s="167" t="s">
        <v>28</v>
      </c>
      <c r="AF12" s="167" t="s">
        <v>28</v>
      </c>
    </row>
  </sheetData>
  <sheetProtection insertRows="0" deleteRows="0" sort="0" autoFilter="0"/>
  <mergeCells count="30">
    <mergeCell ref="AC6:AF6"/>
    <mergeCell ref="AC4:AF4"/>
    <mergeCell ref="A4:AB4"/>
    <mergeCell ref="A6:AB6"/>
    <mergeCell ref="C2:C3"/>
    <mergeCell ref="D2:D3"/>
    <mergeCell ref="E2:E3"/>
    <mergeCell ref="J2:J3"/>
    <mergeCell ref="A2:A3"/>
    <mergeCell ref="B2:B3"/>
    <mergeCell ref="T2:T3"/>
    <mergeCell ref="R2:R3"/>
    <mergeCell ref="K2:K3"/>
    <mergeCell ref="AA2:AA3"/>
    <mergeCell ref="L2:L3"/>
    <mergeCell ref="M2:M3"/>
    <mergeCell ref="U2:U3"/>
    <mergeCell ref="P2:P3"/>
    <mergeCell ref="Q2:Q3"/>
    <mergeCell ref="X2:X3"/>
    <mergeCell ref="Z2:Z3"/>
    <mergeCell ref="V2:V3"/>
    <mergeCell ref="Y2:Y3"/>
    <mergeCell ref="W2:W3"/>
    <mergeCell ref="S2:S3"/>
    <mergeCell ref="AC2:AC3"/>
    <mergeCell ref="AD2:AD3"/>
    <mergeCell ref="AE2:AE3"/>
    <mergeCell ref="AF2:AF3"/>
    <mergeCell ref="AB2:AB3"/>
  </mergeCells>
  <dataValidations xWindow="797" yWindow="419" count="17">
    <dataValidation type="decimal" allowBlank="1" showInputMessage="1" showErrorMessage="1" errorTitle="Invalid value" error="Value must be a number._x000a_Please, eneter a number between 0 and 100._x000a_Please, do not use &quot;%&quot; type in the value only." prompt="Please, enter value." sqref="AF5">
      <formula1>0</formula1>
      <formula2>100</formula2>
    </dataValidation>
    <dataValidation operator="greaterThan" allowBlank="1" showInputMessage="1" showErrorMessage="1" errorTitle="Validation Error" error="Value must be a number._x000a_Please, eneter a number &gt;0._x000a_0 is not accepted." sqref="AD5:AE5"/>
    <dataValidation operator="greaterThan" allowBlank="1" showInputMessage="1" showErrorMessage="1" errorTitle="Validation Error" error="Value must be a number._x000a_Please, eneter a number &gt;0._x000a_0 is not accepted." prompt="Please, enter value. Only for substances with available standard chemical." sqref="AD7:AE11"/>
    <dataValidation type="decimal" allowBlank="1" showInputMessage="1" showErrorMessage="1" errorTitle="Invalid value" error="Value must be a number._x000a_Please, eneter a number between 0 and 100._x000a_Please, do not use &quot;%&quot; type in the value only." prompt="Please, enter value. Only for substances with available standard chemical." sqref="AF7:AF11">
      <formula1>0</formula1>
      <formula2>100</formula2>
    </dataValidation>
    <dataValidation allowBlank="1" showInputMessage="1" showErrorMessage="1" prompt="Please, fill in the instrument manufacturer." sqref="C5 C7:C11"/>
    <dataValidation allowBlank="1" showInputMessage="1" showErrorMessage="1" promptTitle="Column" prompt="Please, specify manufacturer/ packing." sqref="E5 E9:E11"/>
    <dataValidation allowBlank="1" showInputMessage="1" showErrorMessage="1" prompt="Please, keep the given format._x000a_Column length in mm; Column I.D. in mm; Particle size in um." sqref="F5 F9:F11"/>
    <dataValidation allowBlank="1" showInputMessage="1" showErrorMessage="1" prompt="Please, keep the given format._x000a_Specify also modifiers._x000a_[Solvent A; Solvent B; Solvent C....], e.g. A= water 1% TFA; B= ACN" sqref="J5 J8:J11"/>
    <dataValidation allowBlank="1" showInputMessage="1" showErrorMessage="1" prompt="Please, keep the given format._x000a_[(_%B for _ min); (_%B to _%B over _ min);......(_%B for _ min)], e.g. 10%B(2);10%B-50%B over 15min;50%B(10)" sqref="K5 K8:K11"/>
    <dataValidation type="list" allowBlank="1" showInputMessage="1" showErrorMessage="1" prompt="Drop-down list available." sqref="T5 T7:T11">
      <formula1>inter</formula1>
    </dataValidation>
    <dataValidation allowBlank="1" showInputMessage="1" showErrorMessage="1" promptTitle="Obligatory field." prompt="Please, specify precursor and product masses for selected reaction monitoring. Keep the given format:_x000a_[Precursor mass-&gt;Product masses];_x000a_ e.g. [240-&gt;222;148;166]. _x000a_In case of HRMS, specify masses for 4-5 digits." sqref="O5 O7:O11"/>
    <dataValidation allowBlank="1" showInputMessage="1" showErrorMessage="1" promptTitle="Obligatory field." prompt="Please, specify mass (base peak) used for quantification." sqref="N5 N7:N11"/>
    <dataValidation type="list" allowBlank="1" showInputMessage="1" showErrorMessage="1" prompt="Drop-down list available." sqref="U5 U7:U11">
      <formula1>frag</formula1>
    </dataValidation>
    <dataValidation allowBlank="1" showInputMessage="1" showErrorMessage="1" prompt="Keep format: e.g. (XX-XXXX)." sqref="M7:M11"/>
    <dataValidation allowBlank="1" showInputMessage="1" showErrorMessage="1" prompt="Please, specify amount of energy in collision cell in eV or V." sqref="V5"/>
    <dataValidation allowBlank="1" showInputMessage="1" showErrorMessage="1" prompt="Please, keep the given format. (Acetonitrile/Water/20/80)" sqref="G9:G11"/>
    <dataValidation allowBlank="1" showInputMessage="1" showErrorMessage="1" prompt="Please, specify amount of energy in collision cell in eV or % [for example 10 eV or 10%]." sqref="V7:V11"/>
  </dataValidations>
  <pageMargins left="0.11811023622047245" right="0.11811023622047245" top="0.74803149606299213" bottom="0.74803149606299213" header="0.31496062992125984" footer="0.31496062992125984"/>
  <pageSetup paperSize="8" scale="76"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AE13"/>
  <sheetViews>
    <sheetView zoomScaleNormal="100" workbookViewId="0">
      <selection activeCell="B6" sqref="B6"/>
    </sheetView>
  </sheetViews>
  <sheetFormatPr defaultColWidth="9.140625" defaultRowHeight="15" x14ac:dyDescent="0.25"/>
  <cols>
    <col min="1" max="1" width="12.7109375" style="128" bestFit="1" customWidth="1"/>
    <col min="2" max="2" width="38.7109375" style="5" customWidth="1"/>
    <col min="3" max="3" width="19.42578125" style="129" customWidth="1"/>
    <col min="4" max="4" width="16.85546875" style="129" customWidth="1"/>
    <col min="5" max="5" width="14.85546875" style="129" customWidth="1"/>
    <col min="6" max="7" width="20.5703125" style="129" customWidth="1"/>
    <col min="8" max="8" width="12.5703125" style="129" customWidth="1"/>
    <col min="9" max="9" width="12.140625" style="129" customWidth="1"/>
    <col min="10" max="10" width="17.140625" style="129" customWidth="1"/>
    <col min="11" max="11" width="14" style="130" customWidth="1"/>
    <col min="12" max="12" width="14.42578125" style="129" customWidth="1"/>
    <col min="13" max="13" width="19.85546875" style="5" customWidth="1"/>
    <col min="14" max="14" width="11.5703125" style="5" customWidth="1"/>
    <col min="15" max="15" width="14.28515625" style="5" customWidth="1"/>
    <col min="16" max="16" width="16.5703125" style="5" customWidth="1"/>
    <col min="17" max="18" width="14.28515625" style="5" customWidth="1"/>
    <col min="19" max="19" width="15.5703125" style="5" customWidth="1"/>
    <col min="20" max="20" width="16.42578125" style="5" customWidth="1"/>
    <col min="21" max="21" width="15.7109375" style="5" customWidth="1"/>
    <col min="22" max="27" width="22.42578125" style="5" customWidth="1"/>
    <col min="28" max="28" width="13" style="17" customWidth="1"/>
    <col min="29" max="29" width="14.42578125" style="129" customWidth="1"/>
    <col min="30" max="30" width="11.85546875" style="129" customWidth="1"/>
    <col min="31" max="31" width="20" style="129" bestFit="1" customWidth="1"/>
    <col min="32" max="16384" width="9.140625" style="5"/>
  </cols>
  <sheetData>
    <row r="1" spans="1:31" customFormat="1" ht="15" customHeight="1" x14ac:dyDescent="0.25">
      <c r="A1" s="13"/>
      <c r="B1" s="3"/>
      <c r="C1" s="6"/>
      <c r="D1" s="6"/>
      <c r="E1" s="6"/>
      <c r="F1" s="6"/>
      <c r="G1" s="6"/>
      <c r="H1" s="6"/>
      <c r="I1" s="6"/>
      <c r="J1" s="6"/>
      <c r="K1" s="3"/>
      <c r="L1" s="6"/>
      <c r="M1" s="3"/>
      <c r="N1" s="3" t="s">
        <v>18</v>
      </c>
      <c r="O1" s="3"/>
      <c r="P1" s="3"/>
      <c r="Q1" s="3"/>
      <c r="R1" s="3"/>
      <c r="S1" s="3"/>
      <c r="T1" s="3"/>
      <c r="U1" s="3"/>
      <c r="V1" s="3"/>
      <c r="W1" s="3"/>
      <c r="X1" s="3"/>
      <c r="Y1" s="3"/>
      <c r="Z1" s="3"/>
      <c r="AA1" s="3"/>
      <c r="AB1" s="15"/>
      <c r="AC1" s="30"/>
      <c r="AD1" s="30"/>
      <c r="AE1" s="30"/>
    </row>
    <row r="2" spans="1:31" customFormat="1" ht="26.1" customHeight="1" x14ac:dyDescent="0.25">
      <c r="A2" s="372" t="s">
        <v>93</v>
      </c>
      <c r="B2" s="361" t="s">
        <v>148</v>
      </c>
      <c r="C2" s="365" t="s">
        <v>16</v>
      </c>
      <c r="D2" s="365" t="s">
        <v>17</v>
      </c>
      <c r="E2" s="365" t="s">
        <v>77</v>
      </c>
      <c r="F2" s="4" t="s">
        <v>109</v>
      </c>
      <c r="G2" s="366" t="s">
        <v>14</v>
      </c>
      <c r="H2" s="4" t="s">
        <v>3</v>
      </c>
      <c r="I2" s="366" t="s">
        <v>25</v>
      </c>
      <c r="J2" s="366" t="s">
        <v>26</v>
      </c>
      <c r="K2" s="366" t="s">
        <v>27</v>
      </c>
      <c r="L2" s="365" t="s">
        <v>7</v>
      </c>
      <c r="M2" s="365" t="s">
        <v>90</v>
      </c>
      <c r="N2" s="364" t="s">
        <v>29</v>
      </c>
      <c r="O2" s="364"/>
      <c r="P2" s="365" t="s">
        <v>12</v>
      </c>
      <c r="Q2" s="4" t="s">
        <v>98</v>
      </c>
      <c r="R2" s="4" t="s">
        <v>99</v>
      </c>
      <c r="S2" s="365" t="s">
        <v>13</v>
      </c>
      <c r="T2" s="365" t="s">
        <v>235</v>
      </c>
      <c r="U2" s="366" t="s">
        <v>153</v>
      </c>
      <c r="V2" s="365" t="s">
        <v>36</v>
      </c>
      <c r="W2" s="365" t="s">
        <v>22</v>
      </c>
      <c r="X2" s="365" t="s">
        <v>37</v>
      </c>
      <c r="Y2" s="365" t="s">
        <v>23</v>
      </c>
      <c r="Z2" s="365" t="s">
        <v>236</v>
      </c>
      <c r="AA2" s="365" t="s">
        <v>21</v>
      </c>
      <c r="AB2" s="361" t="s">
        <v>94</v>
      </c>
      <c r="AC2" s="361" t="s">
        <v>95</v>
      </c>
      <c r="AD2" s="363" t="s">
        <v>96</v>
      </c>
      <c r="AE2" s="364" t="s">
        <v>97</v>
      </c>
    </row>
    <row r="3" spans="1:31" customFormat="1" ht="50.25" customHeight="1" x14ac:dyDescent="0.25">
      <c r="A3" s="372"/>
      <c r="B3" s="362"/>
      <c r="C3" s="365"/>
      <c r="D3" s="365"/>
      <c r="E3" s="365"/>
      <c r="F3" s="2" t="s">
        <v>24</v>
      </c>
      <c r="G3" s="367"/>
      <c r="H3" s="4" t="s">
        <v>9</v>
      </c>
      <c r="I3" s="367"/>
      <c r="J3" s="367"/>
      <c r="K3" s="367"/>
      <c r="L3" s="365"/>
      <c r="M3" s="365"/>
      <c r="N3" s="1"/>
      <c r="O3" s="10" t="s">
        <v>8</v>
      </c>
      <c r="P3" s="365"/>
      <c r="Q3" s="4" t="s">
        <v>100</v>
      </c>
      <c r="R3" s="4" t="s">
        <v>100</v>
      </c>
      <c r="S3" s="365"/>
      <c r="T3" s="365"/>
      <c r="U3" s="367"/>
      <c r="V3" s="365"/>
      <c r="W3" s="365"/>
      <c r="X3" s="365"/>
      <c r="Y3" s="365"/>
      <c r="Z3" s="365"/>
      <c r="AA3" s="365"/>
      <c r="AB3" s="362"/>
      <c r="AC3" s="362"/>
      <c r="AD3" s="363"/>
      <c r="AE3" s="364"/>
    </row>
    <row r="4" spans="1:31" customFormat="1" x14ac:dyDescent="0.25">
      <c r="A4" s="370" t="s">
        <v>106</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row>
    <row r="5" spans="1:31" s="18" customFormat="1" ht="60" x14ac:dyDescent="0.25">
      <c r="A5" s="312" t="s">
        <v>1134</v>
      </c>
      <c r="B5" s="32" t="s">
        <v>238</v>
      </c>
      <c r="C5" s="15" t="s">
        <v>107</v>
      </c>
      <c r="D5" s="15" t="s">
        <v>115</v>
      </c>
      <c r="E5" s="15" t="s">
        <v>108</v>
      </c>
      <c r="F5" s="15" t="s">
        <v>110</v>
      </c>
      <c r="G5" s="15" t="s">
        <v>111</v>
      </c>
      <c r="H5" s="15">
        <v>1</v>
      </c>
      <c r="I5" s="21" t="s">
        <v>81</v>
      </c>
      <c r="J5" s="21" t="s">
        <v>86</v>
      </c>
      <c r="K5" s="22" t="s">
        <v>112</v>
      </c>
      <c r="L5" s="42">
        <v>1.5</v>
      </c>
      <c r="M5" s="15" t="s">
        <v>113</v>
      </c>
      <c r="N5" s="21" t="s">
        <v>114</v>
      </c>
      <c r="O5" s="21" t="str">
        <f>IF($N5="Other","Please, specify ion type!!!","")</f>
        <v/>
      </c>
      <c r="P5" s="15"/>
      <c r="Q5" s="23"/>
      <c r="R5" s="22" t="s">
        <v>116</v>
      </c>
      <c r="S5" s="3"/>
      <c r="T5" s="15">
        <v>15</v>
      </c>
      <c r="U5" s="15">
        <v>10</v>
      </c>
      <c r="V5" s="15" t="s">
        <v>117</v>
      </c>
      <c r="W5" s="29" t="s">
        <v>118</v>
      </c>
      <c r="X5" s="15" t="s">
        <v>117</v>
      </c>
      <c r="Y5" s="15" t="s">
        <v>149</v>
      </c>
      <c r="Z5" s="15"/>
      <c r="AA5" s="15"/>
      <c r="AB5" s="16" t="str">
        <f>IF(ISBLANK(B2),"-","ug/L")</f>
        <v>ug/L</v>
      </c>
      <c r="AC5" s="20">
        <v>0.01</v>
      </c>
      <c r="AD5" s="21">
        <v>4.1000000000000002E-2</v>
      </c>
      <c r="AE5" s="43">
        <v>10</v>
      </c>
    </row>
    <row r="6" spans="1:31" s="18" customFormat="1" ht="60" x14ac:dyDescent="0.25">
      <c r="A6" s="312" t="s">
        <v>1134</v>
      </c>
      <c r="B6" s="41" t="s">
        <v>237</v>
      </c>
      <c r="C6" s="40" t="s">
        <v>107</v>
      </c>
      <c r="D6" s="15" t="s">
        <v>157</v>
      </c>
      <c r="E6" s="15" t="s">
        <v>108</v>
      </c>
      <c r="F6" s="15" t="s">
        <v>110</v>
      </c>
      <c r="G6" s="15" t="s">
        <v>111</v>
      </c>
      <c r="H6" s="15">
        <v>50</v>
      </c>
      <c r="I6" s="21" t="s">
        <v>83</v>
      </c>
      <c r="J6" s="21" t="s">
        <v>86</v>
      </c>
      <c r="K6" s="22" t="s">
        <v>112</v>
      </c>
      <c r="L6" s="42">
        <v>1.2</v>
      </c>
      <c r="M6" s="15" t="s">
        <v>113</v>
      </c>
      <c r="N6" s="21" t="s">
        <v>114</v>
      </c>
      <c r="O6" s="21" t="str">
        <f>IF($N6="Other","Please, specify ion type!!!","")</f>
        <v/>
      </c>
      <c r="P6" s="15" t="s">
        <v>158</v>
      </c>
      <c r="Q6" s="23"/>
      <c r="R6" s="22"/>
      <c r="S6" s="3"/>
      <c r="T6" s="15"/>
      <c r="U6" s="15"/>
      <c r="V6" s="15" t="s">
        <v>159</v>
      </c>
      <c r="W6" s="29"/>
      <c r="X6" s="15"/>
      <c r="Y6" s="29" t="s">
        <v>160</v>
      </c>
      <c r="Z6" s="15"/>
      <c r="AA6" s="15"/>
      <c r="AB6" s="16" t="str">
        <f>IF(ISBLANK(B6),"-","ug/L")</f>
        <v>ug/L</v>
      </c>
      <c r="AC6" s="20"/>
      <c r="AD6" s="21"/>
      <c r="AE6" s="43"/>
    </row>
    <row r="7" spans="1:31" s="18" customFormat="1" x14ac:dyDescent="0.25">
      <c r="A7" s="368" t="s">
        <v>119</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row>
    <row r="8" spans="1:31" s="18" customFormat="1" x14ac:dyDescent="0.25">
      <c r="A8" s="312" t="s">
        <v>1131</v>
      </c>
      <c r="B8" s="25"/>
      <c r="C8" s="33"/>
      <c r="D8" s="33"/>
      <c r="E8" s="33"/>
      <c r="F8" s="33"/>
      <c r="G8" s="33"/>
      <c r="H8" s="33"/>
      <c r="I8" s="34"/>
      <c r="J8" s="34"/>
      <c r="K8" s="35"/>
      <c r="L8" s="42"/>
      <c r="M8" s="33"/>
      <c r="N8" s="34"/>
      <c r="O8" s="34" t="str">
        <f t="shared" ref="O8:O10" si="0">IF($N8="Other","Please, specify ion type!!!","")</f>
        <v/>
      </c>
      <c r="P8" s="33"/>
      <c r="Q8" s="24"/>
      <c r="R8" s="36"/>
      <c r="S8" s="12"/>
      <c r="T8" s="33"/>
      <c r="U8" s="33"/>
      <c r="V8" s="31"/>
      <c r="W8" s="31"/>
      <c r="X8" s="31"/>
      <c r="Y8" s="31"/>
      <c r="Z8" s="31"/>
      <c r="AA8" s="31"/>
      <c r="AB8" s="37" t="str">
        <f>IF(ISBLANK(B8),"-","ug/L")</f>
        <v>-</v>
      </c>
      <c r="AC8" s="38"/>
      <c r="AD8" s="39"/>
      <c r="AE8" s="44"/>
    </row>
    <row r="9" spans="1:31" s="18" customFormat="1" x14ac:dyDescent="0.25">
      <c r="A9" s="312" t="s">
        <v>1132</v>
      </c>
      <c r="B9" s="25"/>
      <c r="C9" s="15"/>
      <c r="D9" s="15"/>
      <c r="E9" s="15"/>
      <c r="F9" s="15"/>
      <c r="G9" s="15"/>
      <c r="H9" s="15"/>
      <c r="I9" s="21"/>
      <c r="J9" s="21"/>
      <c r="K9" s="28"/>
      <c r="L9" s="42"/>
      <c r="M9" s="15"/>
      <c r="N9" s="21"/>
      <c r="O9" s="34" t="str">
        <f t="shared" si="0"/>
        <v/>
      </c>
      <c r="P9" s="15"/>
      <c r="Q9" s="24"/>
      <c r="R9" s="22"/>
      <c r="S9" s="3"/>
      <c r="T9" s="15"/>
      <c r="U9" s="15"/>
      <c r="V9" s="29"/>
      <c r="W9" s="29"/>
      <c r="X9" s="29"/>
      <c r="Y9" s="29"/>
      <c r="Z9" s="29"/>
      <c r="AA9" s="29"/>
      <c r="AB9" s="16" t="str">
        <f t="shared" ref="AB9:AB10" si="1">IF(ISBLANK(B9),"-","ug/L")</f>
        <v>-</v>
      </c>
      <c r="AC9" s="26"/>
      <c r="AD9" s="27"/>
      <c r="AE9" s="45"/>
    </row>
    <row r="10" spans="1:31" s="18" customFormat="1" x14ac:dyDescent="0.25">
      <c r="A10" s="312" t="s">
        <v>1133</v>
      </c>
      <c r="B10" s="25"/>
      <c r="C10" s="15"/>
      <c r="D10" s="15"/>
      <c r="E10" s="15"/>
      <c r="F10" s="15"/>
      <c r="G10" s="15"/>
      <c r="H10" s="15"/>
      <c r="I10" s="21"/>
      <c r="J10" s="21"/>
      <c r="K10" s="28"/>
      <c r="L10" s="42"/>
      <c r="M10" s="15"/>
      <c r="N10" s="21"/>
      <c r="O10" s="34" t="str">
        <f t="shared" si="0"/>
        <v/>
      </c>
      <c r="P10" s="15"/>
      <c r="Q10" s="24"/>
      <c r="R10" s="22"/>
      <c r="S10" s="3"/>
      <c r="T10" s="15"/>
      <c r="U10" s="15"/>
      <c r="V10" s="29"/>
      <c r="W10" s="29"/>
      <c r="X10" s="29"/>
      <c r="Y10" s="29"/>
      <c r="Z10" s="29"/>
      <c r="AA10" s="29"/>
      <c r="AB10" s="16" t="str">
        <f t="shared" si="1"/>
        <v>-</v>
      </c>
      <c r="AC10" s="26"/>
      <c r="AD10" s="27"/>
      <c r="AE10" s="45"/>
    </row>
    <row r="11" spans="1:31" s="18" customFormat="1" x14ac:dyDescent="0.25">
      <c r="A11" s="19"/>
      <c r="B11" s="25"/>
      <c r="C11" s="15"/>
      <c r="D11" s="15"/>
      <c r="E11" s="15"/>
      <c r="F11" s="15"/>
      <c r="G11" s="15"/>
      <c r="H11" s="15"/>
      <c r="I11" s="21"/>
      <c r="J11" s="21"/>
      <c r="K11" s="28"/>
      <c r="L11" s="42"/>
      <c r="M11" s="15"/>
      <c r="N11" s="21"/>
      <c r="O11" s="34"/>
      <c r="P11" s="15"/>
      <c r="Q11" s="24"/>
      <c r="R11" s="22"/>
      <c r="S11" s="3"/>
      <c r="T11" s="15"/>
      <c r="U11" s="15"/>
      <c r="V11" s="29"/>
      <c r="W11" s="29"/>
      <c r="X11" s="29"/>
      <c r="Y11" s="29"/>
      <c r="Z11" s="29"/>
      <c r="AA11" s="29"/>
      <c r="AB11" s="16"/>
      <c r="AC11" s="26"/>
      <c r="AD11" s="27"/>
      <c r="AE11" s="45"/>
    </row>
    <row r="12" spans="1:31" s="18" customFormat="1" x14ac:dyDescent="0.25">
      <c r="A12" s="19"/>
      <c r="B12" s="25"/>
      <c r="C12" s="15"/>
      <c r="D12" s="15"/>
      <c r="E12" s="15"/>
      <c r="F12" s="15"/>
      <c r="G12" s="15"/>
      <c r="H12" s="15"/>
      <c r="I12" s="21"/>
      <c r="J12" s="21"/>
      <c r="K12" s="28"/>
      <c r="L12" s="42"/>
      <c r="M12" s="15"/>
      <c r="N12" s="21"/>
      <c r="O12" s="34"/>
      <c r="P12" s="15"/>
      <c r="Q12" s="24"/>
      <c r="R12" s="22"/>
      <c r="S12" s="3"/>
      <c r="T12" s="15"/>
      <c r="U12" s="15"/>
      <c r="V12" s="29"/>
      <c r="W12" s="29"/>
      <c r="X12" s="29"/>
      <c r="Y12" s="29"/>
      <c r="Z12" s="29"/>
      <c r="AA12" s="29"/>
      <c r="AB12" s="16"/>
      <c r="AC12" s="26"/>
      <c r="AD12" s="27"/>
      <c r="AE12" s="45"/>
    </row>
    <row r="13" spans="1:31" s="18" customFormat="1" x14ac:dyDescent="0.25">
      <c r="A13" s="14" t="s">
        <v>28</v>
      </c>
      <c r="B13" s="14" t="s">
        <v>28</v>
      </c>
      <c r="C13" s="14" t="s">
        <v>28</v>
      </c>
      <c r="D13" s="14" t="s">
        <v>28</v>
      </c>
      <c r="E13" s="14" t="s">
        <v>28</v>
      </c>
      <c r="F13" s="14" t="s">
        <v>28</v>
      </c>
      <c r="G13" s="14" t="s">
        <v>28</v>
      </c>
      <c r="H13" s="14" t="s">
        <v>28</v>
      </c>
      <c r="I13" s="14" t="s">
        <v>28</v>
      </c>
      <c r="J13" s="14" t="s">
        <v>28</v>
      </c>
      <c r="K13" s="14" t="s">
        <v>28</v>
      </c>
      <c r="L13" s="14" t="s">
        <v>28</v>
      </c>
      <c r="M13" s="14" t="s">
        <v>28</v>
      </c>
      <c r="N13" s="14" t="s">
        <v>28</v>
      </c>
      <c r="O13" s="14" t="s">
        <v>28</v>
      </c>
      <c r="P13" s="14" t="s">
        <v>28</v>
      </c>
      <c r="Q13" s="14" t="s">
        <v>28</v>
      </c>
      <c r="R13" s="14" t="s">
        <v>28</v>
      </c>
      <c r="S13" s="14" t="s">
        <v>28</v>
      </c>
      <c r="T13" s="14" t="s">
        <v>28</v>
      </c>
      <c r="U13" s="14" t="s">
        <v>28</v>
      </c>
      <c r="V13" s="14" t="s">
        <v>28</v>
      </c>
      <c r="W13" s="14" t="s">
        <v>28</v>
      </c>
      <c r="X13" s="14" t="s">
        <v>28</v>
      </c>
      <c r="Y13" s="14" t="s">
        <v>28</v>
      </c>
      <c r="Z13" s="14" t="s">
        <v>28</v>
      </c>
      <c r="AA13" s="14" t="s">
        <v>28</v>
      </c>
      <c r="AB13" s="14"/>
      <c r="AC13" s="14" t="s">
        <v>28</v>
      </c>
      <c r="AD13" s="14" t="s">
        <v>28</v>
      </c>
      <c r="AE13" s="14" t="s">
        <v>28</v>
      </c>
    </row>
  </sheetData>
  <sheetProtection formatCells="0" insertRows="0" insertHyperlinks="0" deleteRows="0" sort="0" autoFilter="0"/>
  <mergeCells count="28">
    <mergeCell ref="A7:AE7"/>
    <mergeCell ref="A4:AE4"/>
    <mergeCell ref="AA2:AA3"/>
    <mergeCell ref="G2:G3"/>
    <mergeCell ref="I2:I3"/>
    <mergeCell ref="J2:J3"/>
    <mergeCell ref="K2:K3"/>
    <mergeCell ref="B2:B3"/>
    <mergeCell ref="A2:A3"/>
    <mergeCell ref="C2:C3"/>
    <mergeCell ref="D2:D3"/>
    <mergeCell ref="E2:E3"/>
    <mergeCell ref="L2:L3"/>
    <mergeCell ref="M2:M3"/>
    <mergeCell ref="P2:P3"/>
    <mergeCell ref="S2:S3"/>
    <mergeCell ref="T2:T3"/>
    <mergeCell ref="N2:O2"/>
    <mergeCell ref="U2:U3"/>
    <mergeCell ref="V2:V3"/>
    <mergeCell ref="W2:W3"/>
    <mergeCell ref="AB2:AB3"/>
    <mergeCell ref="AC2:AC3"/>
    <mergeCell ref="AD2:AD3"/>
    <mergeCell ref="AE2:AE3"/>
    <mergeCell ref="X2:X3"/>
    <mergeCell ref="Y2:Y3"/>
    <mergeCell ref="Z2:Z3"/>
  </mergeCells>
  <dataValidations xWindow="319" yWindow="428" count="19">
    <dataValidation allowBlank="1" showInputMessage="1" showErrorMessage="1" prompt="Please, specify amount of energy in collision cell in eV." sqref="U8:U12"/>
    <dataValidation allowBlank="1" showInputMessage="1" showErrorMessage="1" prompt="Please, specify amount of energy in collision cell in eV or V." sqref="U5:U6"/>
    <dataValidation operator="greaterThan" allowBlank="1" showInputMessage="1" showErrorMessage="1" errorTitle="Validation Error" error="Value must be a number._x000a_Please, eneter a number &gt;0._x000a_0 is not accepted." sqref="AC5:AD6"/>
    <dataValidation type="decimal" allowBlank="1" showInputMessage="1" showErrorMessage="1" errorTitle="Invalid value" error="Value must be a number._x000a_Please, eneter a number between 0 and 100._x000a_Please, do not use &quot;%&quot; type in the value only." prompt="Please, enter value." sqref="AE5:AE6">
      <formula1>0</formula1>
      <formula2>100</formula2>
    </dataValidation>
    <dataValidation operator="greaterThan" allowBlank="1" showInputMessage="1" showErrorMessage="1" errorTitle="Validation Error" error="Value must be a number._x000a_Please, eneter a number &gt;0._x000a_0 is not accepted." prompt="Please, enter value. Only for substances with available standard chemical." sqref="AC8:AD12"/>
    <dataValidation type="decimal" allowBlank="1" showInputMessage="1" showErrorMessage="1" errorTitle="Invalid value" error="Value must be a number._x000a_Please, eneter a number between 0 and 100._x000a_Please, do not use &quot;%&quot; type in the value only." prompt="Please, enter value. Only for substances with available standard chemical." sqref="AE8:AE12">
      <formula1>0</formula1>
      <formula2>100</formula2>
    </dataValidation>
    <dataValidation type="list" allowBlank="1" showInputMessage="1" showErrorMessage="1" promptTitle="Obligatory field." prompt="Please, specify interface and mode. Drop-down list available." sqref="N5:N6 N8:N12">
      <formula1>inter2</formula1>
    </dataValidation>
    <dataValidation allowBlank="1" showInputMessage="1" showErrorMessage="1" promptTitle="Other" prompt="Please, specify if &quot;Other&quot; is selected._x000a_Leave this cell empty if sample preparation method is specified in the previous column." sqref="O5:O6"/>
    <dataValidation type="list" allowBlank="1" showInputMessage="1" showErrorMessage="1" prompt="Drop-down list." sqref="I5:I6 I8:I12">
      <formula1>mode</formula1>
    </dataValidation>
    <dataValidation allowBlank="1" showInputMessage="1" showErrorMessage="1" promptTitle="Obligatory field." prompt="Please, keep the given format._x000a_[(_°C for _ min); (_°C/min to _°C for _ min);......(_°C  for _ min)], e.g. 60°C(5)-20°C/min-250°C(2)-5°C/min-310°C(20)" sqref="K5:K6 K8:K12"/>
    <dataValidation type="list" allowBlank="1" showInputMessage="1" showErrorMessage="1" prompt="Drop-down list." sqref="J5:J6 J8:J12">
      <formula1>gas</formula1>
    </dataValidation>
    <dataValidation allowBlank="1" showInputMessage="1" showErrorMessage="1" prompt="Please, fill in the instrument manufacturer." sqref="C8:C12 C5:C6"/>
    <dataValidation allowBlank="1" showInputMessage="1" showErrorMessage="1" promptTitle="Column" prompt="Please, specify manufacturer/stationary phase." sqref="E8:E12 E5:E6"/>
    <dataValidation allowBlank="1" showInputMessage="1" showErrorMessage="1" promptTitle="Internal standards" prompt="Please, specify internal standards used / final concentration in solution. Keep format: e.g. (DDT-D8=0,01 ug/L;...)" sqref="M8:M12 M5:M6"/>
    <dataValidation allowBlank="1" showInputMessage="1" showErrorMessage="1" prompt="Keep format: e.g. (XX-XXX)." sqref="P8:P12 P5:P6"/>
    <dataValidation allowBlank="1" showInputMessage="1" showErrorMessage="1" promptTitle="Obligatory field." prompt="Please, specify mass (base peak) used for quantification." sqref="Q5:Q6 Q8:Q12"/>
    <dataValidation allowBlank="1" showInputMessage="1" showErrorMessage="1" promptTitle="Obligatory field." prompt="Please, specify precursor and product masses for selected reaction monitoring. Keep the given format:_x000a_[Precursor mass-&gt;Product masses];_x000a_ e.g. [240-&gt;222;148;166]. _x000a_In case of HRMS, specify masses for 4-5 digits." sqref="R8:R12 R5:R6"/>
    <dataValidation allowBlank="1" showInputMessage="1" showErrorMessage="1" prompt="Please, keep the given format._x000a_Column length in m; Column I.D. in mm; Film thickness in um." sqref="F8:F12 F5:F6"/>
    <dataValidation allowBlank="1" showInputMessage="1" showErrorMessage="1" promptTitle="Other" prompt="Please, specify if &quot;Other&quot; is selected._x000a_Leave this cell empty if ionisation mode is specified in the previous column." sqref="O8:O12"/>
  </dataValidations>
  <pageMargins left="0.11811023622047245" right="0.11811023622047245" top="0.74803149606299213" bottom="0.74803149606299213" header="0.31496062992125984" footer="0.31496062992125984"/>
  <pageSetup paperSize="8" scale="75" fitToWidth="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pageSetUpPr fitToPage="1"/>
  </sheetPr>
  <dimension ref="A1:AF32"/>
  <sheetViews>
    <sheetView tabSelected="1" zoomScaleNormal="100" zoomScaleSheetLayoutView="100" workbookViewId="0">
      <selection activeCell="G10" sqref="G10"/>
    </sheetView>
  </sheetViews>
  <sheetFormatPr defaultColWidth="9.140625" defaultRowHeight="15" x14ac:dyDescent="0.25"/>
  <cols>
    <col min="1" max="1" width="33.140625" style="124" customWidth="1"/>
    <col min="2" max="3" width="17.42578125" style="125" customWidth="1"/>
    <col min="4" max="4" width="14.7109375" style="125" customWidth="1"/>
    <col min="5" max="5" width="11.42578125" style="125" customWidth="1"/>
    <col min="6" max="7" width="17" style="125" customWidth="1"/>
    <col min="8" max="8" width="11.7109375" style="125" customWidth="1"/>
    <col min="9" max="9" width="11.7109375" style="124" customWidth="1"/>
    <col min="10" max="10" width="11.7109375" style="125" customWidth="1"/>
    <col min="11" max="11" width="13" style="125" customWidth="1"/>
    <col min="12" max="12" width="32.42578125" style="125" customWidth="1"/>
    <col min="13" max="13" width="11.7109375" style="125" customWidth="1"/>
    <col min="14" max="14" width="11.7109375" style="126" hidden="1" customWidth="1"/>
    <col min="15" max="15" width="11.7109375" style="125" customWidth="1"/>
    <col min="16" max="16" width="32.140625" style="125" customWidth="1"/>
    <col min="17" max="17" width="19.28515625" style="125" customWidth="1"/>
    <col min="18" max="18" width="15.5703125" style="125" customWidth="1"/>
    <col min="19" max="19" width="41.85546875" style="124" bestFit="1" customWidth="1"/>
    <col min="20" max="20" width="37.42578125" style="124" bestFit="1" customWidth="1"/>
    <col min="21" max="21" width="13.5703125" style="125" customWidth="1"/>
    <col min="22" max="22" width="15" style="127" customWidth="1"/>
    <col min="23" max="25" width="15" style="125" customWidth="1"/>
    <col min="26" max="26" width="25.140625" style="125" customWidth="1"/>
    <col min="27" max="28" width="9.5703125" style="124" customWidth="1"/>
    <col min="29" max="29" width="83.42578125" style="124" customWidth="1"/>
    <col min="30" max="30" width="35.28515625" style="124" customWidth="1"/>
    <col min="31" max="31" width="52" style="124" customWidth="1"/>
    <col min="32" max="32" width="10.5703125" style="124" customWidth="1"/>
    <col min="33" max="16384" width="9.140625" style="124"/>
  </cols>
  <sheetData>
    <row r="1" spans="1:32" s="88" customFormat="1" ht="14.45" customHeight="1" x14ac:dyDescent="0.25">
      <c r="A1" s="399" t="s">
        <v>242</v>
      </c>
      <c r="B1" s="379" t="s">
        <v>419</v>
      </c>
      <c r="C1" s="379" t="s">
        <v>420</v>
      </c>
      <c r="D1" s="379" t="s">
        <v>150</v>
      </c>
      <c r="E1" s="388" t="s">
        <v>1</v>
      </c>
      <c r="F1" s="388" t="s">
        <v>31</v>
      </c>
      <c r="G1" s="390" t="s">
        <v>1155</v>
      </c>
      <c r="H1" s="382" t="s">
        <v>151</v>
      </c>
      <c r="I1" s="383"/>
      <c r="J1" s="379" t="s">
        <v>32</v>
      </c>
      <c r="K1" s="388" t="s">
        <v>67</v>
      </c>
      <c r="L1" s="388" t="s">
        <v>2</v>
      </c>
      <c r="M1" s="388" t="s">
        <v>33</v>
      </c>
      <c r="N1" s="402" t="s">
        <v>209</v>
      </c>
      <c r="O1" s="379" t="s">
        <v>245</v>
      </c>
      <c r="P1" s="379" t="s">
        <v>64</v>
      </c>
      <c r="Q1" s="379" t="s">
        <v>146</v>
      </c>
      <c r="R1" s="388" t="s">
        <v>19</v>
      </c>
      <c r="S1" s="388" t="s">
        <v>76</v>
      </c>
      <c r="T1" s="386" t="s">
        <v>152</v>
      </c>
      <c r="U1" s="375" t="s">
        <v>34</v>
      </c>
      <c r="V1" s="376"/>
      <c r="W1" s="86"/>
      <c r="X1" s="379" t="s">
        <v>234</v>
      </c>
      <c r="Y1" s="379" t="s">
        <v>15</v>
      </c>
      <c r="Z1" s="396" t="s">
        <v>231</v>
      </c>
      <c r="AA1" s="409" t="s">
        <v>229</v>
      </c>
      <c r="AB1" s="410"/>
      <c r="AC1" s="410"/>
      <c r="AD1" s="411"/>
      <c r="AE1" s="87" t="s">
        <v>228</v>
      </c>
      <c r="AF1" s="405" t="s">
        <v>444</v>
      </c>
    </row>
    <row r="2" spans="1:32" s="88" customFormat="1" ht="64.900000000000006" customHeight="1" x14ac:dyDescent="0.25">
      <c r="A2" s="399"/>
      <c r="B2" s="380"/>
      <c r="C2" s="380"/>
      <c r="D2" s="380"/>
      <c r="E2" s="388"/>
      <c r="F2" s="389"/>
      <c r="G2" s="380"/>
      <c r="H2" s="384"/>
      <c r="I2" s="385"/>
      <c r="J2" s="380"/>
      <c r="K2" s="389"/>
      <c r="L2" s="389"/>
      <c r="M2" s="389"/>
      <c r="N2" s="403"/>
      <c r="O2" s="380"/>
      <c r="P2" s="394"/>
      <c r="Q2" s="394"/>
      <c r="R2" s="389"/>
      <c r="S2" s="398"/>
      <c r="T2" s="387"/>
      <c r="U2" s="401" t="s">
        <v>38</v>
      </c>
      <c r="V2" s="373" t="s">
        <v>253</v>
      </c>
      <c r="W2" s="377" t="s">
        <v>0</v>
      </c>
      <c r="X2" s="380"/>
      <c r="Y2" s="380"/>
      <c r="Z2" s="397"/>
      <c r="AA2" s="406" t="s">
        <v>409</v>
      </c>
      <c r="AB2" s="407"/>
      <c r="AC2" s="407"/>
      <c r="AD2" s="408"/>
      <c r="AE2" s="412" t="s">
        <v>408</v>
      </c>
      <c r="AF2" s="388"/>
    </row>
    <row r="3" spans="1:32" s="88" customFormat="1" ht="57" customHeight="1" x14ac:dyDescent="0.25">
      <c r="A3" s="400"/>
      <c r="B3" s="381"/>
      <c r="C3" s="381"/>
      <c r="D3" s="381"/>
      <c r="E3" s="388"/>
      <c r="F3" s="389"/>
      <c r="G3" s="381"/>
      <c r="H3" s="89"/>
      <c r="I3" s="90" t="s">
        <v>8</v>
      </c>
      <c r="J3" s="381"/>
      <c r="K3" s="389"/>
      <c r="L3" s="389"/>
      <c r="M3" s="389"/>
      <c r="N3" s="404"/>
      <c r="O3" s="381"/>
      <c r="P3" s="395" t="e">
        <f>IF(ISBLANK(#REF!),"-",VLOOKUP(#REF!,[11]Listed_data!$G$2:$J$12,4,FALSE))</f>
        <v>#REF!</v>
      </c>
      <c r="Q3" s="395"/>
      <c r="R3" s="389"/>
      <c r="S3" s="398"/>
      <c r="T3" s="91" t="s">
        <v>138</v>
      </c>
      <c r="U3" s="401"/>
      <c r="V3" s="374"/>
      <c r="W3" s="378"/>
      <c r="X3" s="381"/>
      <c r="Y3" s="381"/>
      <c r="Z3" s="397"/>
      <c r="AA3" s="87" t="s">
        <v>232</v>
      </c>
      <c r="AB3" s="87" t="s">
        <v>230</v>
      </c>
      <c r="AC3" s="87" t="s">
        <v>407</v>
      </c>
      <c r="AD3" s="92" t="s">
        <v>254</v>
      </c>
      <c r="AE3" s="413"/>
      <c r="AF3" s="388"/>
    </row>
    <row r="4" spans="1:32" s="88" customFormat="1" ht="15" customHeight="1" x14ac:dyDescent="0.25">
      <c r="A4" s="392" t="s">
        <v>227</v>
      </c>
      <c r="B4" s="392"/>
      <c r="C4" s="392"/>
      <c r="D4" s="392"/>
      <c r="E4" s="392"/>
      <c r="F4" s="392"/>
      <c r="G4" s="393"/>
      <c r="H4" s="392"/>
      <c r="I4" s="392"/>
      <c r="J4" s="392"/>
      <c r="K4" s="392"/>
      <c r="L4" s="392"/>
      <c r="M4" s="392"/>
      <c r="N4" s="392"/>
      <c r="O4" s="392"/>
      <c r="P4" s="392"/>
      <c r="Q4" s="392"/>
      <c r="R4" s="392"/>
      <c r="S4" s="392"/>
      <c r="T4" s="392"/>
      <c r="U4" s="392"/>
      <c r="V4" s="392"/>
      <c r="W4" s="392"/>
      <c r="X4" s="392"/>
      <c r="Y4" s="392"/>
      <c r="Z4" s="392"/>
      <c r="AA4" s="93"/>
      <c r="AB4" s="93"/>
      <c r="AC4" s="93"/>
      <c r="AD4" s="93"/>
      <c r="AE4" s="93"/>
      <c r="AF4" s="243"/>
    </row>
    <row r="5" spans="1:32" s="109" customFormat="1" ht="47.25" customHeight="1" x14ac:dyDescent="0.25">
      <c r="A5" s="94" t="s">
        <v>244</v>
      </c>
      <c r="B5" s="95">
        <v>4.6399999999999997</v>
      </c>
      <c r="C5" s="95"/>
      <c r="D5" s="95">
        <v>216.10120000000001</v>
      </c>
      <c r="E5" s="95">
        <v>1666665</v>
      </c>
      <c r="F5" s="95">
        <v>0</v>
      </c>
      <c r="G5" s="320"/>
      <c r="H5" s="95" t="s">
        <v>56</v>
      </c>
      <c r="I5" s="96"/>
      <c r="J5" s="95" t="s">
        <v>62</v>
      </c>
      <c r="K5" s="95" t="s">
        <v>40</v>
      </c>
      <c r="L5" s="95" t="s">
        <v>124</v>
      </c>
      <c r="M5" s="97" t="s">
        <v>129</v>
      </c>
      <c r="N5" s="98"/>
      <c r="O5" s="97"/>
      <c r="P5" s="95" t="s">
        <v>123</v>
      </c>
      <c r="Q5" s="95" t="s">
        <v>145</v>
      </c>
      <c r="R5" s="95">
        <v>0.25</v>
      </c>
      <c r="S5" s="99" t="s">
        <v>125</v>
      </c>
      <c r="T5" s="100"/>
      <c r="U5" s="101" t="s">
        <v>126</v>
      </c>
      <c r="V5" s="102"/>
      <c r="W5" s="103"/>
      <c r="X5" s="104">
        <v>41620</v>
      </c>
      <c r="Y5" s="104">
        <v>41621</v>
      </c>
      <c r="Z5" s="105" t="s">
        <v>252</v>
      </c>
      <c r="AA5" s="106" t="s">
        <v>135</v>
      </c>
      <c r="AB5" s="106">
        <v>0</v>
      </c>
      <c r="AC5" s="107" t="s">
        <v>410</v>
      </c>
      <c r="AD5" s="108" t="s">
        <v>255</v>
      </c>
      <c r="AE5" s="108"/>
      <c r="AF5" s="95">
        <v>4666665</v>
      </c>
    </row>
    <row r="6" spans="1:32" s="114" customFormat="1" ht="49.5" customHeight="1" x14ac:dyDescent="0.25">
      <c r="A6" s="110" t="s">
        <v>243</v>
      </c>
      <c r="B6" s="95">
        <v>16.64</v>
      </c>
      <c r="C6" s="95"/>
      <c r="D6" s="95">
        <v>243</v>
      </c>
      <c r="E6" s="95">
        <v>14222</v>
      </c>
      <c r="F6" s="95">
        <v>0</v>
      </c>
      <c r="G6" s="320"/>
      <c r="H6" s="95" t="s">
        <v>8</v>
      </c>
      <c r="I6" s="95" t="s">
        <v>155</v>
      </c>
      <c r="J6" s="95" t="s">
        <v>63</v>
      </c>
      <c r="K6" s="95" t="s">
        <v>42</v>
      </c>
      <c r="L6" s="95" t="str">
        <f t="shared" ref="L6" si="0">IF($K6="Unknown","n.i.","")</f>
        <v>n.i.</v>
      </c>
      <c r="M6" s="95" t="str">
        <f t="shared" ref="M6:Q6" si="1">IF($K6="Unknown","n/a","")</f>
        <v>n/a</v>
      </c>
      <c r="N6" s="111"/>
      <c r="O6" s="106"/>
      <c r="P6" s="95" t="str">
        <f t="shared" si="1"/>
        <v>n/a</v>
      </c>
      <c r="Q6" s="95" t="str">
        <f t="shared" si="1"/>
        <v>n/a</v>
      </c>
      <c r="R6" s="95">
        <v>0.15</v>
      </c>
      <c r="S6" s="112" t="s">
        <v>156</v>
      </c>
      <c r="T6" s="113" t="s">
        <v>251</v>
      </c>
      <c r="U6" s="101"/>
      <c r="V6" s="102" t="s">
        <v>161</v>
      </c>
      <c r="W6" s="103"/>
      <c r="X6" s="104">
        <v>41620</v>
      </c>
      <c r="Y6" s="104">
        <v>41621</v>
      </c>
      <c r="Z6" s="105" t="s">
        <v>241</v>
      </c>
      <c r="AA6" s="106"/>
      <c r="AB6" s="106"/>
      <c r="AC6" s="108"/>
      <c r="AD6" s="108" t="s">
        <v>256</v>
      </c>
      <c r="AE6" s="108" t="s">
        <v>412</v>
      </c>
      <c r="AF6" s="95">
        <v>142022</v>
      </c>
    </row>
    <row r="7" spans="1:32" s="88" customFormat="1" x14ac:dyDescent="0.25">
      <c r="A7" s="391" t="s">
        <v>226</v>
      </c>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115"/>
      <c r="AB7" s="115"/>
      <c r="AC7" s="115"/>
      <c r="AD7" s="115"/>
      <c r="AE7" s="116"/>
      <c r="AF7" s="116"/>
    </row>
    <row r="8" spans="1:32" s="123" customFormat="1" x14ac:dyDescent="0.25">
      <c r="A8" s="117"/>
      <c r="B8" s="118"/>
      <c r="C8" s="118"/>
      <c r="D8" s="118"/>
      <c r="E8" s="118"/>
      <c r="F8" s="118"/>
      <c r="G8" s="118"/>
      <c r="H8" s="118"/>
      <c r="I8" s="118"/>
      <c r="J8" s="118"/>
      <c r="K8" s="118"/>
      <c r="L8" s="118"/>
      <c r="M8" s="118"/>
      <c r="N8" s="118"/>
      <c r="O8" s="118"/>
      <c r="P8" s="118"/>
      <c r="Q8" s="118"/>
      <c r="R8" s="118"/>
      <c r="S8" s="119"/>
      <c r="T8" s="118"/>
      <c r="U8" s="118"/>
      <c r="V8" s="120"/>
      <c r="W8" s="118"/>
      <c r="X8" s="118"/>
      <c r="Y8" s="118"/>
      <c r="Z8" s="121"/>
      <c r="AA8" s="118"/>
      <c r="AB8" s="118"/>
      <c r="AC8" s="122"/>
    </row>
    <row r="9" spans="1:32" s="123" customFormat="1" x14ac:dyDescent="0.25">
      <c r="A9" s="117"/>
      <c r="B9" s="118"/>
      <c r="C9" s="118"/>
      <c r="D9" s="118"/>
      <c r="E9" s="118"/>
      <c r="F9" s="118"/>
      <c r="G9" s="118"/>
      <c r="H9" s="118"/>
      <c r="I9" s="118"/>
      <c r="J9" s="118"/>
      <c r="K9" s="118"/>
      <c r="L9" s="118"/>
      <c r="M9" s="118"/>
      <c r="N9" s="118"/>
      <c r="O9" s="118"/>
      <c r="P9" s="118"/>
      <c r="Q9" s="118"/>
      <c r="R9" s="118"/>
      <c r="S9" s="119"/>
      <c r="T9" s="118"/>
      <c r="U9" s="118"/>
      <c r="V9" s="120"/>
      <c r="W9" s="118"/>
      <c r="X9" s="118"/>
      <c r="Y9" s="118"/>
      <c r="Z9" s="121"/>
      <c r="AA9" s="118"/>
      <c r="AB9" s="118"/>
      <c r="AC9" s="122"/>
    </row>
    <row r="10" spans="1:32" s="123" customFormat="1" x14ac:dyDescent="0.25">
      <c r="A10" s="117"/>
      <c r="B10" s="118"/>
      <c r="C10" s="118"/>
      <c r="D10" s="118"/>
      <c r="E10" s="118"/>
      <c r="F10" s="118"/>
      <c r="G10" s="118"/>
      <c r="H10" s="118"/>
      <c r="I10" s="118"/>
      <c r="J10" s="118"/>
      <c r="K10" s="118"/>
      <c r="L10" s="118"/>
      <c r="M10" s="118"/>
      <c r="N10" s="118"/>
      <c r="O10" s="118"/>
      <c r="P10" s="118"/>
      <c r="Q10" s="118"/>
      <c r="R10" s="118"/>
      <c r="S10" s="119"/>
      <c r="T10" s="118"/>
      <c r="U10" s="118"/>
      <c r="V10" s="120"/>
      <c r="W10" s="118"/>
      <c r="X10" s="118"/>
      <c r="Y10" s="118"/>
      <c r="Z10" s="121"/>
      <c r="AA10" s="118"/>
      <c r="AB10" s="118"/>
      <c r="AC10" s="122"/>
    </row>
    <row r="11" spans="1:32" s="123" customFormat="1" x14ac:dyDescent="0.25">
      <c r="A11" s="117"/>
      <c r="B11" s="118"/>
      <c r="C11" s="118"/>
      <c r="D11" s="118"/>
      <c r="E11" s="118"/>
      <c r="F11" s="118"/>
      <c r="G11" s="118"/>
      <c r="H11" s="118"/>
      <c r="I11" s="118"/>
      <c r="J11" s="118"/>
      <c r="K11" s="118"/>
      <c r="L11" s="118"/>
      <c r="M11" s="118"/>
      <c r="N11" s="118"/>
      <c r="O11" s="118"/>
      <c r="P11" s="118"/>
      <c r="Q11" s="118"/>
      <c r="R11" s="118"/>
      <c r="S11" s="119"/>
      <c r="T11" s="118"/>
      <c r="U11" s="118"/>
      <c r="V11" s="120"/>
      <c r="W11" s="118"/>
      <c r="X11" s="118"/>
      <c r="Y11" s="118"/>
      <c r="Z11" s="121"/>
      <c r="AA11" s="118"/>
      <c r="AB11" s="118"/>
      <c r="AC11" s="122"/>
    </row>
    <row r="12" spans="1:32" s="123" customFormat="1" x14ac:dyDescent="0.25">
      <c r="A12" s="117"/>
      <c r="B12" s="118"/>
      <c r="C12" s="118"/>
      <c r="D12" s="118"/>
      <c r="E12" s="118"/>
      <c r="F12" s="118"/>
      <c r="G12" s="118"/>
      <c r="H12" s="118"/>
      <c r="I12" s="118"/>
      <c r="J12" s="118"/>
      <c r="K12" s="118"/>
      <c r="L12" s="118"/>
      <c r="M12" s="118"/>
      <c r="N12" s="118"/>
      <c r="O12" s="118"/>
      <c r="P12" s="118"/>
      <c r="Q12" s="118"/>
      <c r="R12" s="118"/>
      <c r="S12" s="119"/>
      <c r="T12" s="118"/>
      <c r="U12" s="118"/>
      <c r="V12" s="120"/>
      <c r="W12" s="118"/>
      <c r="X12" s="118"/>
      <c r="Y12" s="118"/>
      <c r="Z12" s="121"/>
      <c r="AA12" s="118"/>
      <c r="AB12" s="118"/>
      <c r="AC12" s="122"/>
    </row>
    <row r="13" spans="1:32" s="123" customFormat="1" x14ac:dyDescent="0.25">
      <c r="A13" s="117"/>
      <c r="B13" s="118"/>
      <c r="C13" s="118"/>
      <c r="D13" s="118"/>
      <c r="E13" s="118"/>
      <c r="F13" s="118"/>
      <c r="G13" s="118"/>
      <c r="H13" s="118"/>
      <c r="I13" s="118"/>
      <c r="J13" s="118"/>
      <c r="K13" s="118"/>
      <c r="L13" s="118"/>
      <c r="M13" s="118"/>
      <c r="N13" s="118"/>
      <c r="O13" s="118"/>
      <c r="P13" s="118"/>
      <c r="Q13" s="118"/>
      <c r="R13" s="118"/>
      <c r="S13" s="119"/>
      <c r="T13" s="118"/>
      <c r="U13" s="118"/>
      <c r="V13" s="120"/>
      <c r="W13" s="118"/>
      <c r="X13" s="118"/>
      <c r="Y13" s="118"/>
      <c r="Z13" s="121"/>
      <c r="AA13" s="118"/>
      <c r="AB13" s="118"/>
      <c r="AC13" s="122"/>
    </row>
    <row r="14" spans="1:32" s="123" customFormat="1" x14ac:dyDescent="0.25">
      <c r="A14" s="117"/>
      <c r="B14" s="118"/>
      <c r="C14" s="118"/>
      <c r="D14" s="118"/>
      <c r="E14" s="118"/>
      <c r="F14" s="118"/>
      <c r="G14" s="118"/>
      <c r="H14" s="118"/>
      <c r="I14" s="118"/>
      <c r="J14" s="118"/>
      <c r="K14" s="118"/>
      <c r="L14" s="118"/>
      <c r="M14" s="118"/>
      <c r="N14" s="118"/>
      <c r="O14" s="118"/>
      <c r="P14" s="118"/>
      <c r="Q14" s="118"/>
      <c r="R14" s="118"/>
      <c r="S14" s="119"/>
      <c r="T14" s="118"/>
      <c r="U14" s="118"/>
      <c r="V14" s="120"/>
      <c r="W14" s="118"/>
      <c r="X14" s="118"/>
      <c r="Y14" s="118"/>
      <c r="Z14" s="121"/>
      <c r="AA14" s="118"/>
      <c r="AB14" s="118"/>
      <c r="AC14" s="122"/>
    </row>
    <row r="15" spans="1:32" s="123" customFormat="1" x14ac:dyDescent="0.25">
      <c r="A15" s="117"/>
      <c r="B15" s="118"/>
      <c r="C15" s="118"/>
      <c r="D15" s="118"/>
      <c r="E15" s="118"/>
      <c r="F15" s="118"/>
      <c r="G15" s="118"/>
      <c r="H15" s="118"/>
      <c r="I15" s="118"/>
      <c r="J15" s="118"/>
      <c r="K15" s="118"/>
      <c r="L15" s="118"/>
      <c r="M15" s="118"/>
      <c r="N15" s="118"/>
      <c r="O15" s="118"/>
      <c r="P15" s="118"/>
      <c r="Q15" s="118"/>
      <c r="R15" s="118"/>
      <c r="S15" s="119"/>
      <c r="T15" s="118"/>
      <c r="U15" s="118"/>
      <c r="V15" s="120"/>
      <c r="W15" s="118"/>
      <c r="X15" s="118"/>
      <c r="Y15" s="118"/>
      <c r="Z15" s="121"/>
      <c r="AA15" s="118"/>
      <c r="AB15" s="118"/>
      <c r="AC15" s="122"/>
    </row>
    <row r="16" spans="1:32" s="123" customFormat="1" x14ac:dyDescent="0.25">
      <c r="A16" s="117"/>
      <c r="B16" s="118"/>
      <c r="C16" s="118"/>
      <c r="D16" s="118"/>
      <c r="E16" s="118"/>
      <c r="F16" s="118"/>
      <c r="G16" s="118"/>
      <c r="H16" s="118"/>
      <c r="I16" s="118"/>
      <c r="J16" s="118"/>
      <c r="K16" s="118"/>
      <c r="L16" s="118"/>
      <c r="M16" s="118"/>
      <c r="N16" s="118"/>
      <c r="O16" s="118"/>
      <c r="P16" s="118"/>
      <c r="Q16" s="118"/>
      <c r="R16" s="118"/>
      <c r="S16" s="119"/>
      <c r="T16" s="118"/>
      <c r="U16" s="118"/>
      <c r="V16" s="119"/>
      <c r="W16" s="118"/>
      <c r="X16" s="118"/>
      <c r="Y16" s="118"/>
      <c r="Z16" s="121"/>
      <c r="AA16" s="118"/>
      <c r="AB16" s="118"/>
      <c r="AC16" s="122"/>
    </row>
    <row r="17" spans="1:29" s="123" customFormat="1" x14ac:dyDescent="0.25">
      <c r="A17" s="117"/>
      <c r="B17" s="118"/>
      <c r="C17" s="118"/>
      <c r="D17" s="118"/>
      <c r="E17" s="118"/>
      <c r="F17" s="118"/>
      <c r="G17" s="118"/>
      <c r="H17" s="118"/>
      <c r="I17" s="118"/>
      <c r="J17" s="118"/>
      <c r="K17" s="118"/>
      <c r="L17" s="118"/>
      <c r="M17" s="118"/>
      <c r="N17" s="118"/>
      <c r="O17" s="118"/>
      <c r="P17" s="118"/>
      <c r="Q17" s="118"/>
      <c r="R17" s="118"/>
      <c r="S17" s="119"/>
      <c r="T17" s="118"/>
      <c r="U17" s="118"/>
      <c r="V17" s="119"/>
      <c r="W17" s="118"/>
      <c r="X17" s="118"/>
      <c r="Y17" s="118"/>
      <c r="Z17" s="121"/>
      <c r="AA17" s="118"/>
      <c r="AB17" s="118"/>
      <c r="AC17" s="122"/>
    </row>
    <row r="18" spans="1:29" s="123" customFormat="1" x14ac:dyDescent="0.25">
      <c r="A18" s="117"/>
      <c r="B18" s="118"/>
      <c r="C18" s="118"/>
      <c r="D18" s="118"/>
      <c r="E18" s="118"/>
      <c r="F18" s="118"/>
      <c r="G18" s="118"/>
      <c r="H18" s="118"/>
      <c r="I18" s="118"/>
      <c r="J18" s="118"/>
      <c r="K18" s="118"/>
      <c r="L18" s="118"/>
      <c r="M18" s="118"/>
      <c r="N18" s="118"/>
      <c r="O18" s="118"/>
      <c r="P18" s="118"/>
      <c r="Q18" s="118"/>
      <c r="R18" s="118"/>
      <c r="S18" s="119"/>
      <c r="T18" s="118"/>
      <c r="U18" s="118"/>
      <c r="V18" s="119"/>
      <c r="W18" s="118"/>
      <c r="X18" s="118"/>
      <c r="Y18" s="118"/>
      <c r="Z18" s="121"/>
      <c r="AA18" s="118"/>
      <c r="AB18" s="118"/>
      <c r="AC18" s="122"/>
    </row>
    <row r="19" spans="1:29" s="123" customFormat="1" x14ac:dyDescent="0.25">
      <c r="A19" s="117"/>
      <c r="B19" s="118"/>
      <c r="C19" s="118"/>
      <c r="D19" s="118"/>
      <c r="E19" s="118"/>
      <c r="F19" s="118"/>
      <c r="G19" s="118"/>
      <c r="H19" s="118"/>
      <c r="I19" s="118"/>
      <c r="J19" s="118"/>
      <c r="K19" s="118"/>
      <c r="L19" s="118"/>
      <c r="M19" s="118"/>
      <c r="N19" s="118"/>
      <c r="O19" s="118"/>
      <c r="P19" s="118"/>
      <c r="Q19" s="118"/>
      <c r="R19" s="118"/>
      <c r="S19" s="119"/>
      <c r="T19" s="118"/>
      <c r="U19" s="118"/>
      <c r="V19" s="119"/>
      <c r="W19" s="118"/>
      <c r="X19" s="118"/>
      <c r="Y19" s="118"/>
      <c r="Z19" s="121"/>
      <c r="AA19" s="118"/>
      <c r="AB19" s="118"/>
      <c r="AC19" s="122"/>
    </row>
    <row r="20" spans="1:29" s="123" customFormat="1" x14ac:dyDescent="0.25">
      <c r="A20" s="117"/>
      <c r="B20" s="118"/>
      <c r="C20" s="118"/>
      <c r="D20" s="118"/>
      <c r="E20" s="118"/>
      <c r="F20" s="118"/>
      <c r="G20" s="118"/>
      <c r="H20" s="118"/>
      <c r="I20" s="118"/>
      <c r="J20" s="118"/>
      <c r="K20" s="118"/>
      <c r="L20" s="118"/>
      <c r="M20" s="118"/>
      <c r="N20" s="118"/>
      <c r="O20" s="118"/>
      <c r="P20" s="118"/>
      <c r="Q20" s="118"/>
      <c r="R20" s="118"/>
      <c r="S20" s="119"/>
      <c r="T20" s="118"/>
      <c r="U20" s="118"/>
      <c r="V20" s="119"/>
      <c r="W20" s="118"/>
      <c r="X20" s="118"/>
      <c r="Y20" s="118"/>
      <c r="Z20" s="121"/>
      <c r="AA20" s="118"/>
      <c r="AB20" s="118"/>
      <c r="AC20" s="122"/>
    </row>
    <row r="21" spans="1:29" s="123" customFormat="1" x14ac:dyDescent="0.25">
      <c r="A21" s="117"/>
      <c r="B21" s="118"/>
      <c r="C21" s="118"/>
      <c r="D21" s="118"/>
      <c r="E21" s="118"/>
      <c r="F21" s="118"/>
      <c r="G21" s="118"/>
      <c r="H21" s="118"/>
      <c r="I21" s="118"/>
      <c r="J21" s="118"/>
      <c r="K21" s="118"/>
      <c r="L21" s="118"/>
      <c r="M21" s="118"/>
      <c r="N21" s="118"/>
      <c r="O21" s="118"/>
      <c r="P21" s="118"/>
      <c r="Q21" s="118"/>
      <c r="R21" s="118"/>
      <c r="S21" s="119"/>
      <c r="T21" s="118"/>
      <c r="U21" s="118"/>
      <c r="V21" s="119"/>
      <c r="W21" s="118"/>
      <c r="X21" s="118"/>
      <c r="Y21" s="118"/>
      <c r="Z21" s="121"/>
      <c r="AA21" s="118"/>
      <c r="AB21" s="118"/>
      <c r="AC21" s="122"/>
    </row>
    <row r="22" spans="1:29" s="123" customFormat="1" x14ac:dyDescent="0.25">
      <c r="A22" s="117"/>
      <c r="B22" s="118"/>
      <c r="C22" s="118"/>
      <c r="D22" s="118"/>
      <c r="E22" s="118"/>
      <c r="F22" s="118"/>
      <c r="G22" s="118"/>
      <c r="H22" s="118"/>
      <c r="I22" s="118"/>
      <c r="J22" s="118"/>
      <c r="K22" s="118"/>
      <c r="L22" s="118"/>
      <c r="M22" s="118"/>
      <c r="N22" s="118"/>
      <c r="O22" s="118"/>
      <c r="P22" s="118"/>
      <c r="Q22" s="118"/>
      <c r="R22" s="118"/>
      <c r="S22" s="119"/>
      <c r="T22" s="118"/>
      <c r="U22" s="118"/>
      <c r="V22" s="119"/>
      <c r="W22" s="118"/>
      <c r="X22" s="118"/>
      <c r="Y22" s="118"/>
      <c r="Z22" s="121"/>
      <c r="AA22" s="118"/>
      <c r="AB22" s="118"/>
      <c r="AC22" s="122"/>
    </row>
    <row r="23" spans="1:29" s="123" customFormat="1" x14ac:dyDescent="0.25">
      <c r="A23" s="117"/>
      <c r="B23" s="118"/>
      <c r="C23" s="118"/>
      <c r="D23" s="118"/>
      <c r="E23" s="118"/>
      <c r="F23" s="118"/>
      <c r="G23" s="118"/>
      <c r="H23" s="118"/>
      <c r="I23" s="118"/>
      <c r="J23" s="118"/>
      <c r="K23" s="118"/>
      <c r="L23" s="118"/>
      <c r="M23" s="118"/>
      <c r="N23" s="118"/>
      <c r="O23" s="118"/>
      <c r="P23" s="118"/>
      <c r="Q23" s="118"/>
      <c r="R23" s="118"/>
      <c r="S23" s="119"/>
      <c r="T23" s="118"/>
      <c r="U23" s="118"/>
      <c r="V23" s="119"/>
      <c r="W23" s="118"/>
      <c r="X23" s="118"/>
      <c r="Y23" s="118"/>
      <c r="Z23" s="121"/>
      <c r="AA23" s="118"/>
      <c r="AB23" s="118"/>
      <c r="AC23" s="122"/>
    </row>
    <row r="24" spans="1:29" s="123" customFormat="1" x14ac:dyDescent="0.25">
      <c r="A24" s="117"/>
      <c r="B24" s="118"/>
      <c r="C24" s="118"/>
      <c r="D24" s="118"/>
      <c r="E24" s="118"/>
      <c r="F24" s="118"/>
      <c r="G24" s="118"/>
      <c r="H24" s="118"/>
      <c r="I24" s="118"/>
      <c r="J24" s="118"/>
      <c r="K24" s="118"/>
      <c r="L24" s="118"/>
      <c r="M24" s="118"/>
      <c r="N24" s="118"/>
      <c r="O24" s="118"/>
      <c r="P24" s="118"/>
      <c r="Q24" s="118"/>
      <c r="R24" s="118"/>
      <c r="S24" s="119"/>
      <c r="T24" s="118"/>
      <c r="U24" s="118"/>
      <c r="V24" s="119"/>
      <c r="W24" s="118"/>
      <c r="X24" s="118"/>
      <c r="Y24" s="118"/>
      <c r="Z24" s="121"/>
      <c r="AA24" s="118"/>
      <c r="AB24" s="118"/>
      <c r="AC24" s="122"/>
    </row>
    <row r="25" spans="1:29" s="123" customFormat="1" x14ac:dyDescent="0.25">
      <c r="A25" s="117"/>
      <c r="B25" s="118"/>
      <c r="C25" s="118"/>
      <c r="D25" s="118"/>
      <c r="E25" s="118"/>
      <c r="F25" s="118"/>
      <c r="G25" s="118"/>
      <c r="H25" s="118"/>
      <c r="I25" s="118"/>
      <c r="J25" s="118"/>
      <c r="K25" s="118"/>
      <c r="L25" s="118"/>
      <c r="M25" s="118"/>
      <c r="N25" s="118"/>
      <c r="O25" s="118"/>
      <c r="P25" s="118"/>
      <c r="Q25" s="118"/>
      <c r="R25" s="118"/>
      <c r="S25" s="119"/>
      <c r="T25" s="118"/>
      <c r="U25" s="118"/>
      <c r="V25" s="119"/>
      <c r="W25" s="118"/>
      <c r="X25" s="118"/>
      <c r="Y25" s="118"/>
      <c r="Z25" s="121"/>
      <c r="AA25" s="118"/>
      <c r="AB25" s="118"/>
      <c r="AC25" s="122"/>
    </row>
    <row r="26" spans="1:29" s="123" customFormat="1" x14ac:dyDescent="0.25">
      <c r="A26" s="117"/>
      <c r="B26" s="118"/>
      <c r="C26" s="118"/>
      <c r="D26" s="118"/>
      <c r="E26" s="118"/>
      <c r="F26" s="118"/>
      <c r="G26" s="118"/>
      <c r="H26" s="118"/>
      <c r="I26" s="118"/>
      <c r="J26" s="118"/>
      <c r="K26" s="118"/>
      <c r="L26" s="118"/>
      <c r="M26" s="118"/>
      <c r="N26" s="118"/>
      <c r="O26" s="118"/>
      <c r="P26" s="118"/>
      <c r="Q26" s="118"/>
      <c r="R26" s="118"/>
      <c r="S26" s="119"/>
      <c r="T26" s="118"/>
      <c r="U26" s="118"/>
      <c r="V26" s="119"/>
      <c r="W26" s="118"/>
      <c r="X26" s="118"/>
      <c r="Y26" s="118"/>
      <c r="Z26" s="121"/>
      <c r="AA26" s="118"/>
      <c r="AB26" s="118"/>
      <c r="AC26" s="122"/>
    </row>
    <row r="27" spans="1:29" s="123" customFormat="1" x14ac:dyDescent="0.25">
      <c r="A27" s="117"/>
      <c r="B27" s="118"/>
      <c r="C27" s="118"/>
      <c r="D27" s="118"/>
      <c r="E27" s="118"/>
      <c r="F27" s="118"/>
      <c r="G27" s="118"/>
      <c r="H27" s="118"/>
      <c r="I27" s="118"/>
      <c r="J27" s="118"/>
      <c r="K27" s="118"/>
      <c r="L27" s="118"/>
      <c r="M27" s="118"/>
      <c r="N27" s="118"/>
      <c r="O27" s="118"/>
      <c r="P27" s="118"/>
      <c r="Q27" s="118"/>
      <c r="R27" s="118"/>
      <c r="S27" s="119"/>
      <c r="T27" s="118"/>
      <c r="U27" s="118"/>
      <c r="V27" s="119"/>
      <c r="W27" s="118"/>
      <c r="X27" s="118"/>
      <c r="Y27" s="118"/>
      <c r="Z27" s="121"/>
      <c r="AA27" s="118"/>
      <c r="AB27" s="118"/>
      <c r="AC27" s="122"/>
    </row>
    <row r="28" spans="1:29" s="123" customFormat="1" x14ac:dyDescent="0.25">
      <c r="A28" s="117"/>
      <c r="B28" s="118"/>
      <c r="C28" s="118"/>
      <c r="D28" s="118"/>
      <c r="E28" s="118"/>
      <c r="F28" s="118"/>
      <c r="G28" s="118"/>
      <c r="H28" s="118"/>
      <c r="I28" s="118"/>
      <c r="J28" s="118"/>
      <c r="K28" s="118"/>
      <c r="L28" s="118"/>
      <c r="M28" s="118"/>
      <c r="N28" s="118"/>
      <c r="O28" s="118"/>
      <c r="P28" s="118"/>
      <c r="Q28" s="118"/>
      <c r="R28" s="118"/>
      <c r="S28" s="119"/>
      <c r="T28" s="118"/>
      <c r="U28" s="118"/>
      <c r="V28" s="119"/>
      <c r="W28" s="118"/>
      <c r="X28" s="118"/>
      <c r="Y28" s="118"/>
      <c r="Z28" s="121"/>
      <c r="AA28" s="118"/>
      <c r="AB28" s="118"/>
      <c r="AC28" s="122"/>
    </row>
    <row r="29" spans="1:29" s="123" customFormat="1" x14ac:dyDescent="0.25">
      <c r="A29" s="117"/>
      <c r="B29" s="118"/>
      <c r="C29" s="118"/>
      <c r="D29" s="118"/>
      <c r="E29" s="118"/>
      <c r="F29" s="118"/>
      <c r="G29" s="118"/>
      <c r="H29" s="118"/>
      <c r="I29" s="118"/>
      <c r="J29" s="118"/>
      <c r="K29" s="118"/>
      <c r="L29" s="118"/>
      <c r="M29" s="118"/>
      <c r="N29" s="118"/>
      <c r="O29" s="118"/>
      <c r="P29" s="118"/>
      <c r="Q29" s="118"/>
      <c r="R29" s="118"/>
      <c r="S29" s="119"/>
      <c r="T29" s="118"/>
      <c r="U29" s="118"/>
      <c r="V29" s="119"/>
      <c r="W29" s="118"/>
      <c r="X29" s="118"/>
      <c r="Y29" s="118"/>
      <c r="Z29" s="121"/>
      <c r="AA29" s="118"/>
      <c r="AB29" s="118"/>
      <c r="AC29" s="122"/>
    </row>
    <row r="30" spans="1:29" s="123" customFormat="1" x14ac:dyDescent="0.25">
      <c r="A30" s="117"/>
      <c r="B30" s="118"/>
      <c r="C30" s="118"/>
      <c r="D30" s="118"/>
      <c r="E30" s="118"/>
      <c r="F30" s="118"/>
      <c r="G30" s="118"/>
      <c r="H30" s="118"/>
      <c r="I30" s="118"/>
      <c r="J30" s="118"/>
      <c r="K30" s="118"/>
      <c r="L30" s="118"/>
      <c r="M30" s="118"/>
      <c r="N30" s="118"/>
      <c r="O30" s="118"/>
      <c r="P30" s="118"/>
      <c r="Q30" s="118"/>
      <c r="R30" s="118"/>
      <c r="S30" s="119"/>
      <c r="T30" s="118"/>
      <c r="U30" s="118"/>
      <c r="V30" s="119"/>
      <c r="W30" s="118"/>
      <c r="X30" s="118"/>
      <c r="Y30" s="118"/>
      <c r="Z30" s="121"/>
      <c r="AA30" s="118"/>
      <c r="AB30" s="118"/>
      <c r="AC30" s="122"/>
    </row>
    <row r="31" spans="1:29" s="123" customFormat="1" x14ac:dyDescent="0.25">
      <c r="A31" s="117"/>
      <c r="B31" s="118"/>
      <c r="C31" s="118"/>
      <c r="D31" s="118"/>
      <c r="E31" s="118"/>
      <c r="F31" s="118"/>
      <c r="G31" s="118"/>
      <c r="H31" s="118"/>
      <c r="I31" s="118"/>
      <c r="J31" s="118"/>
      <c r="K31" s="118"/>
      <c r="L31" s="118"/>
      <c r="M31" s="118"/>
      <c r="N31" s="118"/>
      <c r="O31" s="118"/>
      <c r="P31" s="118"/>
      <c r="Q31" s="118"/>
      <c r="R31" s="118"/>
      <c r="S31" s="119"/>
      <c r="T31" s="118"/>
      <c r="U31" s="118"/>
      <c r="V31" s="119"/>
      <c r="W31" s="118"/>
      <c r="X31" s="118"/>
      <c r="Y31" s="118"/>
      <c r="Z31" s="121"/>
      <c r="AA31" s="118"/>
      <c r="AB31" s="118"/>
      <c r="AC31" s="122"/>
    </row>
    <row r="32" spans="1:29" s="123" customFormat="1" x14ac:dyDescent="0.25">
      <c r="A32" s="117"/>
      <c r="B32" s="118"/>
      <c r="C32" s="118"/>
      <c r="D32" s="118"/>
      <c r="E32" s="118"/>
      <c r="F32" s="118"/>
      <c r="G32" s="118"/>
      <c r="H32" s="118"/>
      <c r="I32" s="118"/>
      <c r="J32" s="118"/>
      <c r="K32" s="118"/>
      <c r="L32" s="118"/>
      <c r="M32" s="118"/>
      <c r="N32" s="118"/>
      <c r="O32" s="118"/>
      <c r="P32" s="118"/>
      <c r="Q32" s="118"/>
      <c r="R32" s="118"/>
      <c r="S32" s="119"/>
      <c r="T32" s="118"/>
      <c r="U32" s="118"/>
      <c r="V32" s="119"/>
      <c r="W32" s="118"/>
      <c r="X32" s="118"/>
      <c r="Y32" s="118"/>
      <c r="Z32" s="121"/>
      <c r="AA32" s="118"/>
      <c r="AB32" s="118"/>
      <c r="AC32" s="122"/>
    </row>
  </sheetData>
  <sheetProtection insertRows="0" deleteRows="0" sort="0" autoFilter="0"/>
  <mergeCells count="32">
    <mergeCell ref="AF1:AF3"/>
    <mergeCell ref="X1:X3"/>
    <mergeCell ref="Y1:Y3"/>
    <mergeCell ref="AA2:AD2"/>
    <mergeCell ref="AA1:AD1"/>
    <mergeCell ref="AE2:AE3"/>
    <mergeCell ref="A7:Z7"/>
    <mergeCell ref="A4:Z4"/>
    <mergeCell ref="L1:L3"/>
    <mergeCell ref="P1:P3"/>
    <mergeCell ref="J1:J3"/>
    <mergeCell ref="K1:K3"/>
    <mergeCell ref="M1:M3"/>
    <mergeCell ref="Q1:Q3"/>
    <mergeCell ref="Z1:Z3"/>
    <mergeCell ref="R1:R3"/>
    <mergeCell ref="E1:E3"/>
    <mergeCell ref="S1:S3"/>
    <mergeCell ref="A1:A3"/>
    <mergeCell ref="D1:D3"/>
    <mergeCell ref="U2:U3"/>
    <mergeCell ref="N1:N3"/>
    <mergeCell ref="V2:V3"/>
    <mergeCell ref="U1:V1"/>
    <mergeCell ref="W2:W3"/>
    <mergeCell ref="O1:O3"/>
    <mergeCell ref="B1:B3"/>
    <mergeCell ref="H1:I2"/>
    <mergeCell ref="T1:T2"/>
    <mergeCell ref="C1:C3"/>
    <mergeCell ref="F1:F3"/>
    <mergeCell ref="G1:G3"/>
  </mergeCells>
  <dataValidations xWindow="74" yWindow="471" count="14">
    <dataValidation allowBlank="1" showInputMessage="1" showErrorMessage="1" promptTitle="Obligatory flield." prompt="Please, enter appropriate Serial No. of Analytical method sheet (which method has been used to obtain the data). Distinguish between LC and GC codes. Keep format: e.g. GC001 or LC001." sqref="Z5:Z6"/>
    <dataValidation operator="greaterThan" allowBlank="1" showInputMessage="1" showErrorMessage="1" errorTitle="Invalid date" error="Please, enter date of sampling." sqref="B1:C1 U2:Y2"/>
    <dataValidation allowBlank="1" showInputMessage="1" showErrorMessage="1" promptTitle="Component Information" prompt="Please, specify additional masses associated with component max. 4 in format XX.XXXXX, ..._x000a_" sqref="T5:T6"/>
    <dataValidation allowBlank="1" showInputMessage="1" showErrorMessage="1" prompt="Select Determinand from the drop-down list - Determinands are in alphabetical order._x000a_Code, Unit and CAS# will be filled in automatically." sqref="H3:I3 K3:M3"/>
    <dataValidation type="list" allowBlank="1" showInputMessage="1" showErrorMessage="1" promptTitle="Obligatory field" prompt="Drop-down list available." sqref="H5:H6">
      <formula1>Ion</formula1>
    </dataValidation>
    <dataValidation type="list" allowBlank="1" showInputMessage="1" showErrorMessage="1" prompt="Drop-down list available." sqref="J5:J6">
      <formula1>MS</formula1>
    </dataValidation>
    <dataValidation type="list" allowBlank="1" showInputMessage="1" showErrorMessage="1" promptTitle="Obligatory field" prompt="Drop-down list available." sqref="K5:K6">
      <formula1>Class</formula1>
    </dataValidation>
    <dataValidation allowBlank="1" showInputMessage="1" showErrorMessage="1" prompt="Please, specify the way to the identification._x000a_e.g. (reference standard, library match, diagnostic MSMS fragments, first rank from software X,…)" sqref="S5:S6"/>
    <dataValidation allowBlank="1" showInputMessage="1" showErrorMessage="1" promptTitle="Component Information" prompt="Please, specify additional fragment masses associated with your compound. Number of decimal places of fragment masses depends on the resolution of the system used after of m/z fragment specify the relative intensity._x000a_" sqref="T16:T32"/>
    <dataValidation allowBlank="1" showInputMessage="1" showErrorMessage="1" prompt="Please, specify if Other is chosen._x000a_Please, leave this cell empty if Ion type is specified in the previous column." sqref="I5:I6"/>
    <dataValidation allowBlank="1" showInputMessage="1" showErrorMessage="1" prompt="Please, copy calculated value from Kovats_table - RTI module." sqref="V16:V32 W8:W32"/>
    <dataValidation allowBlank="1" showInputMessage="1" showErrorMessage="1" promptTitle="Obligatory field" prompt="Please, type in retention time in minutes." sqref="B5:C6 A4 A7 C8:C32"/>
    <dataValidation allowBlank="1" showInputMessage="1" showErrorMessage="1" promptTitle="Obligatory field" sqref="D5:D6"/>
    <dataValidation allowBlank="1" showInputMessage="1" showErrorMessage="1" promptTitle="Obligatory field." prompt="Enter unique sample identification (code, ID)." sqref="A8:A32"/>
  </dataValidations>
  <hyperlinks>
    <hyperlink ref="Q5" r:id="rId1" display="http://www.commonchemistry.org/ChemicalDetail.aspx?ref=1912-24-9"/>
  </hyperlinks>
  <pageMargins left="0.11811023622047245" right="0.11811023622047245" top="0.74803149606299213" bottom="0.74803149606299213" header="0.31496062992125984" footer="0.31496062992125984"/>
  <pageSetup paperSize="8" scale="63" fitToWidth="2"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5"/>
  <sheetViews>
    <sheetView workbookViewId="0"/>
  </sheetViews>
  <sheetFormatPr defaultColWidth="8.85546875" defaultRowHeight="15" x14ac:dyDescent="0.25"/>
  <cols>
    <col min="1" max="1" width="19.7109375" bestFit="1" customWidth="1"/>
    <col min="2" max="2" width="18" bestFit="1" customWidth="1"/>
    <col min="3" max="4" width="18.7109375" style="54" customWidth="1"/>
    <col min="5" max="5" width="21.5703125" style="54" customWidth="1"/>
    <col min="6" max="6" width="14.140625" style="54" customWidth="1"/>
    <col min="7" max="7" width="16" customWidth="1"/>
    <col min="8" max="8" width="14.140625" style="54" customWidth="1"/>
    <col min="9" max="9" width="16" customWidth="1"/>
    <col min="10" max="10" width="14.140625" style="54" customWidth="1"/>
    <col min="11" max="11" width="16" customWidth="1"/>
    <col min="12" max="12" width="14.28515625" customWidth="1"/>
    <col min="13" max="13" width="16" customWidth="1"/>
    <col min="14" max="14" width="14.140625" customWidth="1"/>
    <col min="15" max="15" width="16" customWidth="1"/>
    <col min="16" max="16" width="14.140625" customWidth="1"/>
    <col min="17" max="17" width="16" customWidth="1"/>
    <col min="18" max="18" width="14.140625" customWidth="1"/>
    <col min="19" max="19" width="16" customWidth="1"/>
    <col min="20" max="20" width="14.140625" customWidth="1"/>
    <col min="21" max="21" width="16" customWidth="1"/>
    <col min="22" max="22" width="10.140625" customWidth="1"/>
  </cols>
  <sheetData>
    <row r="1" spans="1:22" ht="57.75" customHeight="1" thickBot="1" x14ac:dyDescent="0.3">
      <c r="A1" s="244" t="s">
        <v>470</v>
      </c>
      <c r="B1" s="244" t="s">
        <v>261</v>
      </c>
      <c r="C1" s="244" t="s">
        <v>473</v>
      </c>
      <c r="D1" s="244" t="s">
        <v>452</v>
      </c>
      <c r="E1" s="244" t="s">
        <v>454</v>
      </c>
      <c r="F1" s="244" t="s">
        <v>457</v>
      </c>
      <c r="G1" s="244" t="s">
        <v>455</v>
      </c>
      <c r="H1" s="244" t="s">
        <v>456</v>
      </c>
      <c r="I1" s="244" t="s">
        <v>458</v>
      </c>
      <c r="J1" s="244" t="s">
        <v>459</v>
      </c>
      <c r="K1" s="244" t="s">
        <v>460</v>
      </c>
      <c r="L1" s="244" t="s">
        <v>461</v>
      </c>
      <c r="M1" s="244" t="s">
        <v>462</v>
      </c>
      <c r="N1" s="244" t="s">
        <v>463</v>
      </c>
      <c r="O1" s="244" t="s">
        <v>464</v>
      </c>
      <c r="P1" s="244" t="s">
        <v>465</v>
      </c>
      <c r="Q1" s="244" t="s">
        <v>466</v>
      </c>
      <c r="R1" s="244" t="s">
        <v>467</v>
      </c>
      <c r="S1" s="244" t="s">
        <v>468</v>
      </c>
      <c r="T1" s="244" t="s">
        <v>471</v>
      </c>
      <c r="U1" s="244" t="s">
        <v>472</v>
      </c>
      <c r="V1" s="244" t="s">
        <v>475</v>
      </c>
    </row>
    <row r="2" spans="1:22" x14ac:dyDescent="0.25">
      <c r="A2" s="243"/>
      <c r="B2" s="245" t="s">
        <v>445</v>
      </c>
      <c r="C2" s="247"/>
      <c r="D2" s="247"/>
      <c r="E2" s="243"/>
      <c r="F2" s="247"/>
      <c r="G2" s="243"/>
      <c r="H2" s="247"/>
      <c r="I2" s="245" t="s">
        <v>445</v>
      </c>
      <c r="J2" s="248"/>
      <c r="K2" s="243"/>
      <c r="L2" s="243"/>
      <c r="M2" s="243"/>
      <c r="N2" s="243"/>
      <c r="O2" s="243"/>
      <c r="P2" s="243"/>
      <c r="Q2" s="243"/>
      <c r="R2" s="243"/>
      <c r="S2" s="243"/>
      <c r="T2" s="252"/>
      <c r="U2" s="252"/>
      <c r="V2" s="253"/>
    </row>
    <row r="3" spans="1:22" x14ac:dyDescent="0.25">
      <c r="A3" s="11" t="s">
        <v>447</v>
      </c>
      <c r="B3" s="249" t="s">
        <v>451</v>
      </c>
      <c r="C3" s="11" t="s">
        <v>474</v>
      </c>
      <c r="D3" s="11" t="s">
        <v>453</v>
      </c>
      <c r="E3" s="11" t="s">
        <v>450</v>
      </c>
      <c r="F3" s="11">
        <v>12.5</v>
      </c>
      <c r="G3" s="11">
        <v>12526</v>
      </c>
      <c r="H3" s="250">
        <v>25</v>
      </c>
      <c r="I3" s="11">
        <v>27536</v>
      </c>
      <c r="J3" s="250">
        <v>50</v>
      </c>
      <c r="K3" s="11">
        <v>55456</v>
      </c>
      <c r="L3" s="250">
        <v>75</v>
      </c>
      <c r="M3" s="11">
        <v>78985</v>
      </c>
      <c r="N3" s="11" t="s">
        <v>469</v>
      </c>
      <c r="O3" s="11" t="s">
        <v>469</v>
      </c>
      <c r="P3" s="11" t="s">
        <v>469</v>
      </c>
      <c r="Q3" s="11" t="s">
        <v>469</v>
      </c>
      <c r="R3" s="11" t="s">
        <v>469</v>
      </c>
      <c r="S3" s="11" t="s">
        <v>469</v>
      </c>
      <c r="T3" s="11" t="s">
        <v>469</v>
      </c>
      <c r="U3" s="11" t="s">
        <v>469</v>
      </c>
      <c r="V3" s="11" t="s">
        <v>469</v>
      </c>
    </row>
    <row r="4" spans="1:22" s="54" customFormat="1" x14ac:dyDescent="0.25">
      <c r="A4" s="11" t="s">
        <v>448</v>
      </c>
      <c r="B4" s="249" t="s">
        <v>449</v>
      </c>
      <c r="C4" s="11" t="s">
        <v>474</v>
      </c>
      <c r="D4" s="11" t="s">
        <v>453</v>
      </c>
      <c r="E4" s="11" t="s">
        <v>450</v>
      </c>
      <c r="F4" s="11">
        <v>18</v>
      </c>
      <c r="G4" s="11">
        <v>2562</v>
      </c>
      <c r="H4" s="11">
        <v>45</v>
      </c>
      <c r="I4" s="11">
        <v>12365</v>
      </c>
      <c r="J4" s="11">
        <v>150</v>
      </c>
      <c r="K4" s="11">
        <v>102568</v>
      </c>
      <c r="L4" s="11" t="s">
        <v>469</v>
      </c>
      <c r="M4" s="11" t="s">
        <v>469</v>
      </c>
      <c r="N4" s="11" t="s">
        <v>469</v>
      </c>
      <c r="O4" s="11" t="s">
        <v>469</v>
      </c>
      <c r="P4" s="11" t="s">
        <v>469</v>
      </c>
      <c r="Q4" s="11" t="s">
        <v>469</v>
      </c>
      <c r="R4" s="11" t="s">
        <v>469</v>
      </c>
      <c r="S4" s="11" t="s">
        <v>469</v>
      </c>
      <c r="T4" s="11" t="s">
        <v>469</v>
      </c>
      <c r="U4" s="11" t="s">
        <v>469</v>
      </c>
      <c r="V4" s="11" t="s">
        <v>469</v>
      </c>
    </row>
    <row r="5" spans="1:22" x14ac:dyDescent="0.25">
      <c r="A5" s="115"/>
      <c r="B5" s="246" t="s">
        <v>446</v>
      </c>
      <c r="C5" s="115"/>
      <c r="D5" s="115"/>
      <c r="E5" s="115"/>
      <c r="F5" s="115"/>
      <c r="G5" s="115"/>
      <c r="H5" s="115"/>
      <c r="I5" s="246" t="s">
        <v>446</v>
      </c>
      <c r="J5" s="246"/>
      <c r="K5" s="115"/>
      <c r="L5" s="115"/>
      <c r="M5" s="115"/>
      <c r="N5" s="115"/>
      <c r="O5" s="115"/>
      <c r="P5" s="115"/>
      <c r="Q5" s="115"/>
      <c r="R5" s="115"/>
      <c r="S5" s="115"/>
      <c r="T5" s="115"/>
      <c r="U5" s="115"/>
      <c r="V5" s="1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1"/>
  <sheetViews>
    <sheetView workbookViewId="0">
      <selection activeCell="C4" sqref="C4"/>
    </sheetView>
  </sheetViews>
  <sheetFormatPr defaultColWidth="8.85546875" defaultRowHeight="15" x14ac:dyDescent="0.25"/>
  <cols>
    <col min="1" max="1" width="14" customWidth="1"/>
    <col min="2" max="2" width="12.140625" bestFit="1" customWidth="1"/>
    <col min="3" max="3" width="9.42578125" bestFit="1" customWidth="1"/>
    <col min="4" max="4" width="6.5703125" bestFit="1" customWidth="1"/>
    <col min="6" max="6" width="7.42578125" bestFit="1" customWidth="1"/>
  </cols>
  <sheetData>
    <row r="1" spans="1:6" x14ac:dyDescent="0.25">
      <c r="A1" t="s">
        <v>54</v>
      </c>
      <c r="B1" t="s">
        <v>61</v>
      </c>
      <c r="C1" t="s">
        <v>65</v>
      </c>
    </row>
    <row r="3" spans="1:6" ht="17.25" x14ac:dyDescent="0.25">
      <c r="A3" t="s">
        <v>55</v>
      </c>
      <c r="B3" t="s">
        <v>62</v>
      </c>
      <c r="C3" s="5" t="s">
        <v>40</v>
      </c>
    </row>
    <row r="4" spans="1:6" x14ac:dyDescent="0.25">
      <c r="A4" t="s">
        <v>39</v>
      </c>
      <c r="B4" t="s">
        <v>63</v>
      </c>
      <c r="C4" s="5" t="s">
        <v>41</v>
      </c>
    </row>
    <row r="5" spans="1:6" x14ac:dyDescent="0.25">
      <c r="A5" t="s">
        <v>56</v>
      </c>
      <c r="C5" s="5" t="s">
        <v>42</v>
      </c>
    </row>
    <row r="6" spans="1:6" x14ac:dyDescent="0.25">
      <c r="A6" t="s">
        <v>57</v>
      </c>
      <c r="C6" s="5" t="s">
        <v>66</v>
      </c>
    </row>
    <row r="7" spans="1:6" x14ac:dyDescent="0.25">
      <c r="A7" t="s">
        <v>58</v>
      </c>
    </row>
    <row r="8" spans="1:6" x14ac:dyDescent="0.25">
      <c r="A8" t="s">
        <v>59</v>
      </c>
    </row>
    <row r="9" spans="1:6" x14ac:dyDescent="0.25">
      <c r="A9" t="s">
        <v>60</v>
      </c>
    </row>
    <row r="10" spans="1:6" x14ac:dyDescent="0.25">
      <c r="A10" t="s">
        <v>8</v>
      </c>
    </row>
    <row r="13" spans="1:6" x14ac:dyDescent="0.25">
      <c r="A13" t="s">
        <v>68</v>
      </c>
      <c r="B13" s="7" t="s">
        <v>78</v>
      </c>
      <c r="C13" s="7" t="s">
        <v>89</v>
      </c>
      <c r="D13" s="7" t="s">
        <v>91</v>
      </c>
      <c r="E13" s="7" t="s">
        <v>101</v>
      </c>
      <c r="F13" s="8" t="s">
        <v>120</v>
      </c>
    </row>
    <row r="14" spans="1:6" x14ac:dyDescent="0.25">
      <c r="F14" s="8"/>
    </row>
    <row r="15" spans="1:6" x14ac:dyDescent="0.25">
      <c r="A15" t="s">
        <v>69</v>
      </c>
      <c r="B15" s="8" t="s">
        <v>79</v>
      </c>
      <c r="C15" s="8" t="s">
        <v>85</v>
      </c>
      <c r="D15" s="8" t="s">
        <v>114</v>
      </c>
      <c r="E15" s="8" t="s">
        <v>102</v>
      </c>
      <c r="F15" s="8" t="s">
        <v>139</v>
      </c>
    </row>
    <row r="16" spans="1:6" x14ac:dyDescent="0.25">
      <c r="A16" t="s">
        <v>70</v>
      </c>
      <c r="B16" s="9" t="s">
        <v>80</v>
      </c>
      <c r="C16" s="9" t="s">
        <v>86</v>
      </c>
      <c r="D16" s="8" t="s">
        <v>127</v>
      </c>
      <c r="E16" t="s">
        <v>105</v>
      </c>
      <c r="F16" s="8" t="s">
        <v>140</v>
      </c>
    </row>
    <row r="17" spans="1:6" x14ac:dyDescent="0.25">
      <c r="A17" t="s">
        <v>71</v>
      </c>
      <c r="B17" s="9" t="s">
        <v>81</v>
      </c>
      <c r="C17" s="9" t="s">
        <v>87</v>
      </c>
      <c r="D17" s="8" t="s">
        <v>128</v>
      </c>
      <c r="E17" t="s">
        <v>103</v>
      </c>
      <c r="F17" s="8" t="s">
        <v>141</v>
      </c>
    </row>
    <row r="18" spans="1:6" x14ac:dyDescent="0.25">
      <c r="A18" t="s">
        <v>72</v>
      </c>
      <c r="B18" s="8" t="s">
        <v>82</v>
      </c>
      <c r="C18" s="8" t="s">
        <v>88</v>
      </c>
      <c r="D18" s="8" t="s">
        <v>8</v>
      </c>
      <c r="E18" s="8" t="s">
        <v>104</v>
      </c>
      <c r="F18" s="8" t="s">
        <v>142</v>
      </c>
    </row>
    <row r="19" spans="1:6" x14ac:dyDescent="0.25">
      <c r="A19" t="s">
        <v>73</v>
      </c>
      <c r="B19" s="8" t="s">
        <v>83</v>
      </c>
      <c r="F19" s="8" t="s">
        <v>143</v>
      </c>
    </row>
    <row r="20" spans="1:6" x14ac:dyDescent="0.25">
      <c r="A20" t="s">
        <v>74</v>
      </c>
      <c r="B20" s="8" t="s">
        <v>84</v>
      </c>
      <c r="F20" s="8" t="s">
        <v>144</v>
      </c>
    </row>
    <row r="21" spans="1:6" x14ac:dyDescent="0.25">
      <c r="A21" t="s">
        <v>75</v>
      </c>
      <c r="F21" s="8" t="s">
        <v>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Organisation_details</vt:lpstr>
      <vt:lpstr>RTI_UoA</vt:lpstr>
      <vt:lpstr>RI_GC-MS</vt:lpstr>
      <vt:lpstr>Sampling_description</vt:lpstr>
      <vt:lpstr>METHOD LC-MS(MS)</vt:lpstr>
      <vt:lpstr>METHOD GC-MS(MS)</vt:lpstr>
      <vt:lpstr>ANALYSIS</vt:lpstr>
      <vt:lpstr>Spiked Compounds</vt:lpstr>
      <vt:lpstr>Drop-down</vt:lpstr>
      <vt:lpstr>Class</vt:lpstr>
      <vt:lpstr>frag</vt:lpstr>
      <vt:lpstr>gas</vt:lpstr>
      <vt:lpstr>inter</vt:lpstr>
      <vt:lpstr>inter2</vt:lpstr>
      <vt:lpstr>Ion</vt:lpstr>
      <vt:lpstr>mode</vt:lpstr>
      <vt:lpstr>MS</vt:lpstr>
      <vt:lpstr>ANALYSIS!Print_Area</vt:lpstr>
      <vt:lpstr>'METHOD GC-MS(MS)'!Print_Area</vt:lpstr>
      <vt:lpstr>'METHOD LC-MS(MS)'!Print_Area</vt:lpstr>
      <vt:lpstr>RTI_UoA!Print_Area</vt:lpstr>
      <vt:lpstr>unit</vt:lpstr>
    </vt:vector>
  </TitlesOfParts>
  <Company>Deftones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dc:creator>
  <cp:lastModifiedBy>Lutz Ahrens</cp:lastModifiedBy>
  <cp:lastPrinted>2013-11-27T08:43:28Z</cp:lastPrinted>
  <dcterms:created xsi:type="dcterms:W3CDTF">2013-11-26T22:02:17Z</dcterms:created>
  <dcterms:modified xsi:type="dcterms:W3CDTF">2023-07-06T09:54:29Z</dcterms:modified>
</cp:coreProperties>
</file>