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C3777A5A-C841-446C-ADD1-313558D005D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NBO-T calculations" sheetId="1" r:id="rId1"/>
  </sheets>
  <definedNames>
    <definedName name="Berthod_et_al2022" localSheetId="0">'NBO-T calculations'!$K$23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20" i="1"/>
  <c r="L19" i="1"/>
  <c r="L18" i="1"/>
  <c r="L17" i="1"/>
  <c r="L16" i="1"/>
  <c r="L15" i="1"/>
  <c r="L14" i="1"/>
  <c r="L13" i="1"/>
  <c r="L12" i="1"/>
  <c r="L11" i="1"/>
</calcChain>
</file>

<file path=xl/sharedStrings.xml><?xml version="1.0" encoding="utf-8"?>
<sst xmlns="http://schemas.openxmlformats.org/spreadsheetml/2006/main" count="129" uniqueCount="61">
  <si>
    <t>MnO</t>
  </si>
  <si>
    <t>MgO</t>
  </si>
  <si>
    <t>CaO</t>
  </si>
  <si>
    <t>Sample</t>
  </si>
  <si>
    <t>Fe2O3</t>
  </si>
  <si>
    <t>FeO</t>
  </si>
  <si>
    <t>Recalculated Fe (wt%)</t>
  </si>
  <si>
    <t>Oxide normalized (wt%) - Bulk rock composition</t>
  </si>
  <si>
    <t>Cations</t>
  </si>
  <si>
    <t>Oxygen</t>
  </si>
  <si>
    <t>Total</t>
  </si>
  <si>
    <t>Si</t>
  </si>
  <si>
    <t>Ti</t>
  </si>
  <si>
    <t>Al</t>
  </si>
  <si>
    <t>Mn</t>
  </si>
  <si>
    <t>Mg</t>
  </si>
  <si>
    <t>Ca</t>
  </si>
  <si>
    <t>Na</t>
  </si>
  <si>
    <t>K</t>
  </si>
  <si>
    <t>P</t>
  </si>
  <si>
    <t>O</t>
  </si>
  <si>
    <t>Atomic proportions</t>
  </si>
  <si>
    <t>Si + Ti + P</t>
  </si>
  <si>
    <t>Na + K + 2Ca + 2Mg</t>
  </si>
  <si>
    <t>(Na+K)-Al</t>
  </si>
  <si>
    <t>Excess available for charge-balance?</t>
  </si>
  <si>
    <t>NBO</t>
  </si>
  <si>
    <t>Total (ex. LOI)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</si>
  <si>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</si>
  <si>
    <r>
      <t>TiO</t>
    </r>
    <r>
      <rPr>
        <vertAlign val="subscript"/>
        <sz val="11"/>
        <color theme="1"/>
        <rFont val="Calibri"/>
        <family val="2"/>
        <scheme val="minor"/>
      </rPr>
      <t>2</t>
    </r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</si>
  <si>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</si>
  <si>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FeO + Fe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</si>
  <si>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</si>
  <si>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</si>
  <si>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</si>
  <si>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r>
      <t>Fe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</si>
  <si>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Fe</t>
    </r>
    <r>
      <rPr>
        <vertAlign val="superscript"/>
        <sz val="11"/>
        <color theme="1"/>
        <rFont val="Calibri"/>
        <family val="2"/>
        <scheme val="minor"/>
      </rPr>
      <t>3+</t>
    </r>
  </si>
  <si>
    <r>
      <t>Fe</t>
    </r>
    <r>
      <rPr>
        <vertAlign val="superscript"/>
        <sz val="11"/>
        <color theme="1"/>
        <rFont val="Calibri"/>
        <family val="2"/>
        <scheme val="minor"/>
      </rPr>
      <t>2+</t>
    </r>
  </si>
  <si>
    <t>DR0101</t>
  </si>
  <si>
    <t>DR0801</t>
  </si>
  <si>
    <t>DR080102</t>
  </si>
  <si>
    <t>DR1501</t>
  </si>
  <si>
    <t>DR150301</t>
  </si>
  <si>
    <t>LOI</t>
  </si>
  <si>
    <t>NBO/T calculation (Mysen et al., 1982, https://doi.org/10.1029/RG020i003p00353)</t>
  </si>
  <si>
    <t>Iron oxidation ratio of basanite (Middlemost, 1989, https://doi.org/10.1016/0009-2541(89)90011-9)</t>
  </si>
  <si>
    <r>
      <t>Molecular mass (g mol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</si>
  <si>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Molecular mass of each oxide and number of cations and oxygen</t>
  </si>
  <si>
    <t>Molecular proportions of each oxide</t>
  </si>
  <si>
    <t>Order of charge balance:</t>
  </si>
  <si>
    <t>Total T</t>
  </si>
  <si>
    <r>
      <t>K&gt;Na&gt;Ca&gt;Fe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&gt;Mg and AlO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&gt;FeO</t>
    </r>
    <r>
      <rPr>
        <vertAlign val="subscript"/>
        <sz val="11"/>
        <color theme="1"/>
        <rFont val="Calibri"/>
        <family val="2"/>
        <scheme val="minor"/>
      </rPr>
      <t>2</t>
    </r>
  </si>
  <si>
    <r>
      <t>Al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 xml:space="preserve"> in tetrahedral?</t>
    </r>
  </si>
  <si>
    <r>
      <t>Fe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 xml:space="preserve"> in tetrahedral?</t>
    </r>
  </si>
  <si>
    <t>NBO/T (cf. Fig. 1c)</t>
  </si>
  <si>
    <t>Oxide (wt%) - Bulk rock composition (cf. Fig. 1c)</t>
  </si>
  <si>
    <t>Fixed parameters useful for NBO/T calculations</t>
  </si>
  <si>
    <t>NBO/T calculations</t>
  </si>
  <si>
    <t>DR1501 (residual melt composition at ca. 50 % of crystallization)</t>
  </si>
  <si>
    <t>-</t>
  </si>
  <si>
    <t>Berthod et al., 2022, https://doi.org/10.5802/crgeos.155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</si>
</sst>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1" fillId="0" borderId="0" xfId="2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1" fillId="0" borderId="3" xfId="1" applyNumberFormat="1" applyFont="1" applyFill="1" applyBorder="1" applyAlignment="1">
      <alignment horizontal="center"/>
    </xf>
    <xf numFmtId="164" fontId="1" fillId="0" borderId="9" xfId="1" applyNumberFormat="1" applyFont="1" applyFill="1" applyBorder="1" applyAlignment="1">
      <alignment horizontal="center"/>
    </xf>
    <xf numFmtId="164" fontId="1" fillId="0" borderId="3" xfId="2" applyNumberFormat="1" applyFont="1" applyFill="1" applyBorder="1" applyAlignment="1">
      <alignment horizontal="center"/>
    </xf>
    <xf numFmtId="164" fontId="1" fillId="0" borderId="9" xfId="2" applyNumberFormat="1" applyFont="1" applyFill="1" applyBorder="1" applyAlignment="1">
      <alignment horizontal="center"/>
    </xf>
    <xf numFmtId="164" fontId="1" fillId="0" borderId="6" xfId="2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1" fillId="0" borderId="5" xfId="1" applyNumberFormat="1" applyFont="1" applyFill="1" applyBorder="1" applyAlignment="1">
      <alignment horizontal="center"/>
    </xf>
    <xf numFmtId="164" fontId="1" fillId="0" borderId="10" xfId="1" applyNumberFormat="1" applyFont="1" applyFill="1" applyBorder="1" applyAlignment="1">
      <alignment horizontal="center"/>
    </xf>
    <xf numFmtId="164" fontId="1" fillId="0" borderId="5" xfId="2" applyNumberFormat="1" applyFont="1" applyFill="1" applyBorder="1" applyAlignment="1">
      <alignment horizontal="center"/>
    </xf>
    <xf numFmtId="164" fontId="1" fillId="0" borderId="10" xfId="2" applyNumberFormat="1" applyFont="1" applyFill="1" applyBorder="1" applyAlignment="1">
      <alignment horizontal="center"/>
    </xf>
    <xf numFmtId="164" fontId="1" fillId="0" borderId="8" xfId="2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1" fillId="0" borderId="7" xfId="2" applyNumberFormat="1" applyFont="1" applyFill="1" applyBorder="1" applyAlignment="1">
      <alignment horizontal="center"/>
    </xf>
    <xf numFmtId="164" fontId="1" fillId="0" borderId="4" xfId="2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3" applyAlignment="1">
      <alignment wrapText="1"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4">
    <cellStyle name="Hyperlink" xfId="3" builtinId="8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tabSelected="1" workbookViewId="0">
      <selection sqref="A1:H1"/>
    </sheetView>
  </sheetViews>
  <sheetFormatPr defaultRowHeight="15" x14ac:dyDescent="0.25"/>
  <cols>
    <col min="1" max="1" width="15.5703125" style="2" customWidth="1"/>
    <col min="2" max="2" width="33.85546875" style="2" bestFit="1" customWidth="1"/>
    <col min="3" max="4" width="7.42578125" style="2" bestFit="1" customWidth="1"/>
    <col min="5" max="5" width="9.42578125" style="2" bestFit="1" customWidth="1"/>
    <col min="6" max="6" width="7.42578125" style="2" bestFit="1" customWidth="1"/>
    <col min="7" max="7" width="9.42578125" style="2" bestFit="1" customWidth="1"/>
    <col min="8" max="8" width="58.42578125" style="2" bestFit="1" customWidth="1"/>
    <col min="9" max="9" width="9.140625" style="2"/>
    <col min="10" max="10" width="59.42578125" style="2" bestFit="1" customWidth="1"/>
    <col min="11" max="11" width="6.5703125" style="2" bestFit="1" customWidth="1"/>
    <col min="12" max="12" width="23" style="2" bestFit="1" customWidth="1"/>
    <col min="13" max="13" width="7.5703125" style="2" bestFit="1" customWidth="1"/>
    <col min="14" max="14" width="9.42578125" style="2" bestFit="1" customWidth="1"/>
    <col min="15" max="15" width="7.42578125" style="2" bestFit="1" customWidth="1"/>
    <col min="16" max="16" width="9.42578125" style="2" bestFit="1" customWidth="1"/>
    <col min="17" max="17" width="58.42578125" style="2" bestFit="1" customWidth="1"/>
    <col min="18" max="16384" width="9.140625" style="2"/>
  </cols>
  <sheetData>
    <row r="1" spans="1:17" x14ac:dyDescent="0.25">
      <c r="A1" s="43" t="s">
        <v>57</v>
      </c>
      <c r="B1" s="44"/>
      <c r="C1" s="44"/>
      <c r="D1" s="44"/>
      <c r="E1" s="44"/>
      <c r="F1" s="44"/>
      <c r="G1" s="44"/>
      <c r="H1" s="45"/>
      <c r="J1" s="43" t="s">
        <v>56</v>
      </c>
      <c r="K1" s="44"/>
      <c r="L1" s="44"/>
      <c r="M1" s="44"/>
      <c r="N1" s="44"/>
      <c r="O1" s="44"/>
      <c r="P1" s="44"/>
      <c r="Q1" s="45"/>
    </row>
    <row r="2" spans="1:17" x14ac:dyDescent="0.25">
      <c r="H2" s="12"/>
      <c r="Q2" s="12"/>
    </row>
    <row r="3" spans="1:17" x14ac:dyDescent="0.25">
      <c r="A3" s="46"/>
      <c r="B3" s="48"/>
      <c r="C3" s="46" t="s">
        <v>3</v>
      </c>
      <c r="D3" s="47"/>
      <c r="E3" s="47"/>
      <c r="F3" s="47"/>
      <c r="G3" s="47"/>
      <c r="H3" s="48"/>
      <c r="I3" s="12"/>
      <c r="J3" s="49"/>
      <c r="K3" s="65"/>
      <c r="L3" s="46" t="s">
        <v>3</v>
      </c>
      <c r="M3" s="47"/>
      <c r="N3" s="47"/>
      <c r="O3" s="47"/>
      <c r="P3" s="47"/>
      <c r="Q3" s="48"/>
    </row>
    <row r="4" spans="1:17" x14ac:dyDescent="0.25">
      <c r="A4" s="68"/>
      <c r="B4" s="69"/>
      <c r="C4" s="81" t="s">
        <v>38</v>
      </c>
      <c r="D4" s="78" t="s">
        <v>39</v>
      </c>
      <c r="E4" s="78" t="s">
        <v>40</v>
      </c>
      <c r="F4" s="78" t="s">
        <v>41</v>
      </c>
      <c r="G4" s="78" t="s">
        <v>42</v>
      </c>
      <c r="H4" s="34" t="s">
        <v>58</v>
      </c>
      <c r="I4" s="12"/>
      <c r="J4" s="50"/>
      <c r="K4" s="70"/>
      <c r="L4" s="33"/>
      <c r="M4" s="12"/>
      <c r="N4" s="12"/>
      <c r="O4" s="12"/>
      <c r="P4" s="12"/>
      <c r="Q4" s="34"/>
    </row>
    <row r="5" spans="1:17" x14ac:dyDescent="0.25">
      <c r="A5" s="67"/>
      <c r="B5" s="80"/>
      <c r="C5" s="82"/>
      <c r="D5" s="79"/>
      <c r="E5" s="79"/>
      <c r="F5" s="79"/>
      <c r="G5" s="79"/>
      <c r="H5" s="14" t="s">
        <v>60</v>
      </c>
      <c r="I5" s="12"/>
      <c r="J5" s="51"/>
      <c r="K5" s="66"/>
      <c r="L5" s="30" t="s">
        <v>38</v>
      </c>
      <c r="M5" s="31" t="s">
        <v>39</v>
      </c>
      <c r="N5" s="31" t="s">
        <v>40</v>
      </c>
      <c r="O5" s="31" t="s">
        <v>41</v>
      </c>
      <c r="P5" s="31" t="s">
        <v>42</v>
      </c>
      <c r="Q5" s="14" t="s">
        <v>58</v>
      </c>
    </row>
    <row r="6" spans="1:17" ht="32.25" customHeight="1" x14ac:dyDescent="0.35">
      <c r="A6" s="49" t="s">
        <v>55</v>
      </c>
      <c r="B6" s="4" t="s">
        <v>28</v>
      </c>
      <c r="C6" s="41">
        <v>46</v>
      </c>
      <c r="D6" s="57">
        <v>47.3</v>
      </c>
      <c r="E6" s="57"/>
      <c r="F6" s="57">
        <v>47</v>
      </c>
      <c r="G6" s="57"/>
      <c r="H6" s="35">
        <v>51.35</v>
      </c>
      <c r="I6" s="12"/>
      <c r="J6" s="49" t="s">
        <v>45</v>
      </c>
      <c r="K6" s="65"/>
      <c r="L6" s="60">
        <v>0.3</v>
      </c>
      <c r="M6" s="61"/>
      <c r="N6" s="61"/>
      <c r="O6" s="61"/>
      <c r="P6" s="61"/>
      <c r="Q6" s="62"/>
    </row>
    <row r="7" spans="1:17" ht="18" x14ac:dyDescent="0.35">
      <c r="A7" s="50"/>
      <c r="B7" s="5" t="s">
        <v>29</v>
      </c>
      <c r="C7" s="9">
        <v>3.2</v>
      </c>
      <c r="D7" s="52">
        <v>2.9</v>
      </c>
      <c r="E7" s="52"/>
      <c r="F7" s="52">
        <v>2.8</v>
      </c>
      <c r="G7" s="52"/>
      <c r="H7" s="28">
        <v>2.58</v>
      </c>
      <c r="I7" s="12"/>
      <c r="J7" s="49" t="s">
        <v>6</v>
      </c>
      <c r="K7" s="4" t="s">
        <v>4</v>
      </c>
      <c r="L7" s="8">
        <v>3.3</v>
      </c>
      <c r="M7" s="57">
        <v>3.2</v>
      </c>
      <c r="N7" s="57"/>
      <c r="O7" s="57">
        <v>3.3</v>
      </c>
      <c r="P7" s="57"/>
      <c r="Q7" s="72">
        <v>2.48</v>
      </c>
    </row>
    <row r="8" spans="1:17" ht="18" x14ac:dyDescent="0.35">
      <c r="A8" s="50"/>
      <c r="B8" s="5" t="s">
        <v>30</v>
      </c>
      <c r="C8" s="9">
        <v>14.9</v>
      </c>
      <c r="D8" s="52">
        <v>15.6</v>
      </c>
      <c r="E8" s="52"/>
      <c r="F8" s="52">
        <v>15.3</v>
      </c>
      <c r="G8" s="52"/>
      <c r="H8" s="28">
        <v>16.579999999999998</v>
      </c>
      <c r="I8" s="12"/>
      <c r="J8" s="51"/>
      <c r="K8" s="14" t="s">
        <v>5</v>
      </c>
      <c r="L8" s="11">
        <v>10.8</v>
      </c>
      <c r="M8" s="55">
        <v>10.7</v>
      </c>
      <c r="N8" s="55"/>
      <c r="O8" s="55">
        <v>11</v>
      </c>
      <c r="P8" s="55"/>
      <c r="Q8" s="73">
        <v>8.26</v>
      </c>
    </row>
    <row r="9" spans="1:17" ht="18" x14ac:dyDescent="0.35">
      <c r="A9" s="50"/>
      <c r="B9" s="5" t="s">
        <v>31</v>
      </c>
      <c r="C9" s="9">
        <v>13.8</v>
      </c>
      <c r="D9" s="52">
        <v>13.6</v>
      </c>
      <c r="E9" s="52"/>
      <c r="F9" s="52">
        <v>14</v>
      </c>
      <c r="G9" s="52"/>
      <c r="H9" s="28">
        <v>10.49</v>
      </c>
      <c r="I9" s="12"/>
      <c r="J9" s="12"/>
      <c r="Q9" s="12"/>
    </row>
    <row r="10" spans="1:17" ht="17.25" x14ac:dyDescent="0.25">
      <c r="A10" s="50"/>
      <c r="B10" s="5" t="s">
        <v>0</v>
      </c>
      <c r="C10" s="9">
        <v>0.2</v>
      </c>
      <c r="D10" s="52">
        <v>0.2</v>
      </c>
      <c r="E10" s="52"/>
      <c r="F10" s="52">
        <v>0.2</v>
      </c>
      <c r="G10" s="52"/>
      <c r="H10" s="28">
        <v>0.19</v>
      </c>
      <c r="I10" s="12"/>
      <c r="J10" s="15"/>
      <c r="K10" s="16"/>
      <c r="L10" s="27" t="s">
        <v>46</v>
      </c>
      <c r="M10" s="3" t="s">
        <v>8</v>
      </c>
      <c r="N10" s="74" t="s">
        <v>9</v>
      </c>
      <c r="Q10" s="12"/>
    </row>
    <row r="11" spans="1:17" ht="18" x14ac:dyDescent="0.35">
      <c r="A11" s="50"/>
      <c r="B11" s="5" t="s">
        <v>1</v>
      </c>
      <c r="C11" s="9">
        <v>5.3</v>
      </c>
      <c r="D11" s="52">
        <v>4.4000000000000004</v>
      </c>
      <c r="E11" s="52"/>
      <c r="F11" s="52">
        <v>4.3</v>
      </c>
      <c r="G11" s="52"/>
      <c r="H11" s="28">
        <v>3.08</v>
      </c>
      <c r="I11" s="12"/>
      <c r="J11" s="49" t="s">
        <v>47</v>
      </c>
      <c r="K11" s="4" t="s">
        <v>28</v>
      </c>
      <c r="L11" s="8">
        <f>28.086+(2*15.999)</f>
        <v>60.084000000000003</v>
      </c>
      <c r="M11" s="22">
        <v>1</v>
      </c>
      <c r="N11" s="75">
        <v>2</v>
      </c>
      <c r="Q11" s="12"/>
    </row>
    <row r="12" spans="1:17" ht="18" x14ac:dyDescent="0.35">
      <c r="A12" s="50"/>
      <c r="B12" s="5" t="s">
        <v>2</v>
      </c>
      <c r="C12" s="9">
        <v>7.1</v>
      </c>
      <c r="D12" s="52">
        <v>6.5</v>
      </c>
      <c r="E12" s="52"/>
      <c r="F12" s="52">
        <v>6.3</v>
      </c>
      <c r="G12" s="52"/>
      <c r="H12" s="28">
        <v>6.35</v>
      </c>
      <c r="I12" s="12"/>
      <c r="J12" s="50"/>
      <c r="K12" s="5" t="s">
        <v>29</v>
      </c>
      <c r="L12" s="9">
        <f>47.867+(2*15.999)</f>
        <v>79.864999999999995</v>
      </c>
      <c r="M12" s="22">
        <v>1</v>
      </c>
      <c r="N12" s="75">
        <v>2</v>
      </c>
      <c r="Q12" s="12"/>
    </row>
    <row r="13" spans="1:17" ht="18" x14ac:dyDescent="0.35">
      <c r="A13" s="50"/>
      <c r="B13" s="5" t="s">
        <v>32</v>
      </c>
      <c r="C13" s="9">
        <v>4.5999999999999996</v>
      </c>
      <c r="D13" s="52">
        <v>4.4000000000000004</v>
      </c>
      <c r="E13" s="52"/>
      <c r="F13" s="52">
        <v>4.9000000000000004</v>
      </c>
      <c r="G13" s="52"/>
      <c r="H13" s="28">
        <v>5.21</v>
      </c>
      <c r="I13" s="12"/>
      <c r="J13" s="50"/>
      <c r="K13" s="5" t="s">
        <v>30</v>
      </c>
      <c r="L13" s="9">
        <f>(2*26.982)+(3*15.999)</f>
        <v>101.961</v>
      </c>
      <c r="M13" s="22">
        <v>2</v>
      </c>
      <c r="N13" s="75">
        <v>3</v>
      </c>
      <c r="Q13" s="12"/>
    </row>
    <row r="14" spans="1:17" ht="18" x14ac:dyDescent="0.35">
      <c r="A14" s="50"/>
      <c r="B14" s="5" t="s">
        <v>33</v>
      </c>
      <c r="C14" s="9">
        <v>2.4</v>
      </c>
      <c r="D14" s="52">
        <v>2.7</v>
      </c>
      <c r="E14" s="52"/>
      <c r="F14" s="52">
        <v>2.8</v>
      </c>
      <c r="G14" s="52"/>
      <c r="H14" s="28">
        <v>3.17</v>
      </c>
      <c r="I14" s="12"/>
      <c r="J14" s="50"/>
      <c r="K14" s="5" t="s">
        <v>35</v>
      </c>
      <c r="L14" s="9">
        <f>(2*55.845)+(3*15.999)</f>
        <v>159.68700000000001</v>
      </c>
      <c r="M14" s="22">
        <v>2</v>
      </c>
      <c r="N14" s="75">
        <v>3</v>
      </c>
      <c r="Q14" s="12"/>
    </row>
    <row r="15" spans="1:17" ht="18" x14ac:dyDescent="0.35">
      <c r="A15" s="50"/>
      <c r="B15" s="5" t="s">
        <v>34</v>
      </c>
      <c r="C15" s="9">
        <v>1.6</v>
      </c>
      <c r="D15" s="52">
        <v>1.6</v>
      </c>
      <c r="E15" s="52"/>
      <c r="F15" s="52">
        <v>1.6</v>
      </c>
      <c r="G15" s="52"/>
      <c r="H15" s="28">
        <v>1.63</v>
      </c>
      <c r="I15" s="12"/>
      <c r="J15" s="50"/>
      <c r="K15" s="5" t="s">
        <v>5</v>
      </c>
      <c r="L15" s="9">
        <f>55.845+15.999</f>
        <v>71.843999999999994</v>
      </c>
      <c r="M15" s="22">
        <v>1</v>
      </c>
      <c r="N15" s="75">
        <v>1</v>
      </c>
      <c r="Q15" s="12"/>
    </row>
    <row r="16" spans="1:17" x14ac:dyDescent="0.25">
      <c r="A16" s="50"/>
      <c r="B16" s="5" t="s">
        <v>43</v>
      </c>
      <c r="C16" s="9">
        <v>0.2</v>
      </c>
      <c r="D16" s="52">
        <v>0.3</v>
      </c>
      <c r="E16" s="52"/>
      <c r="F16" s="52">
        <v>0.2</v>
      </c>
      <c r="G16" s="52"/>
      <c r="H16" s="28" t="s">
        <v>59</v>
      </c>
      <c r="I16" s="12"/>
      <c r="J16" s="50"/>
      <c r="K16" s="5" t="s">
        <v>0</v>
      </c>
      <c r="L16" s="9">
        <f>54.938+15.999</f>
        <v>70.936999999999998</v>
      </c>
      <c r="M16" s="22">
        <v>1</v>
      </c>
      <c r="N16" s="75">
        <v>1</v>
      </c>
      <c r="Q16" s="12"/>
    </row>
    <row r="17" spans="1:17" x14ac:dyDescent="0.25">
      <c r="A17" s="51"/>
      <c r="B17" s="7" t="s">
        <v>27</v>
      </c>
      <c r="C17" s="11">
        <v>99.1</v>
      </c>
      <c r="D17" s="55">
        <v>99.2</v>
      </c>
      <c r="E17" s="55"/>
      <c r="F17" s="55">
        <v>99.2</v>
      </c>
      <c r="G17" s="55"/>
      <c r="H17" s="29">
        <v>100.6</v>
      </c>
      <c r="I17" s="12"/>
      <c r="J17" s="50"/>
      <c r="K17" s="5" t="s">
        <v>1</v>
      </c>
      <c r="L17" s="9">
        <f>24.305+15.999</f>
        <v>40.304000000000002</v>
      </c>
      <c r="M17" s="22">
        <v>1</v>
      </c>
      <c r="N17" s="75">
        <v>1</v>
      </c>
      <c r="Q17" s="12"/>
    </row>
    <row r="18" spans="1:17" s="12" customFormat="1" x14ac:dyDescent="0.25">
      <c r="A18" s="1"/>
      <c r="C18" s="10"/>
      <c r="D18" s="10"/>
      <c r="E18" s="10"/>
      <c r="F18" s="10"/>
      <c r="J18" s="50"/>
      <c r="K18" s="5" t="s">
        <v>2</v>
      </c>
      <c r="L18" s="9">
        <f>40.078+15.999</f>
        <v>56.077000000000005</v>
      </c>
      <c r="M18" s="22">
        <v>1</v>
      </c>
      <c r="N18" s="75">
        <v>1</v>
      </c>
    </row>
    <row r="19" spans="1:17" ht="18" x14ac:dyDescent="0.35">
      <c r="A19" s="49"/>
      <c r="B19" s="65"/>
      <c r="C19" s="46" t="s">
        <v>3</v>
      </c>
      <c r="D19" s="47"/>
      <c r="E19" s="47"/>
      <c r="F19" s="47"/>
      <c r="G19" s="47"/>
      <c r="H19" s="48"/>
      <c r="I19" s="12"/>
      <c r="J19" s="50"/>
      <c r="K19" s="5" t="s">
        <v>32</v>
      </c>
      <c r="L19" s="9">
        <f>(2*22.99)+15.999</f>
        <v>61.978999999999999</v>
      </c>
      <c r="M19" s="22">
        <v>2</v>
      </c>
      <c r="N19" s="75">
        <v>1</v>
      </c>
      <c r="Q19" s="12"/>
    </row>
    <row r="20" spans="1:17" ht="18" x14ac:dyDescent="0.35">
      <c r="A20" s="51"/>
      <c r="B20" s="66"/>
      <c r="C20" s="30" t="s">
        <v>38</v>
      </c>
      <c r="D20" s="31" t="s">
        <v>39</v>
      </c>
      <c r="E20" s="31" t="s">
        <v>40</v>
      </c>
      <c r="F20" s="31" t="s">
        <v>41</v>
      </c>
      <c r="G20" s="31" t="s">
        <v>42</v>
      </c>
      <c r="H20" s="14" t="s">
        <v>58</v>
      </c>
      <c r="I20" s="12"/>
      <c r="J20" s="50"/>
      <c r="K20" s="5" t="s">
        <v>33</v>
      </c>
      <c r="L20" s="9">
        <f>(2*39.098)+15.999</f>
        <v>94.194999999999993</v>
      </c>
      <c r="M20" s="22">
        <v>2</v>
      </c>
      <c r="N20" s="75">
        <v>1</v>
      </c>
      <c r="Q20" s="12"/>
    </row>
    <row r="21" spans="1:17" ht="18" x14ac:dyDescent="0.35">
      <c r="A21" s="49" t="s">
        <v>7</v>
      </c>
      <c r="B21" s="4" t="s">
        <v>28</v>
      </c>
      <c r="C21" s="17">
        <v>46.276167471819633</v>
      </c>
      <c r="D21" s="64">
        <v>47.5</v>
      </c>
      <c r="E21" s="64"/>
      <c r="F21" s="64">
        <v>47.2</v>
      </c>
      <c r="G21" s="64"/>
      <c r="H21" s="36">
        <v>50.902061855670112</v>
      </c>
      <c r="I21" s="12"/>
      <c r="J21" s="51"/>
      <c r="K21" s="14" t="s">
        <v>34</v>
      </c>
      <c r="L21" s="11">
        <f>(2*30.974)+(5*15.999)</f>
        <v>141.94300000000001</v>
      </c>
      <c r="M21" s="23">
        <v>2</v>
      </c>
      <c r="N21" s="76">
        <v>5</v>
      </c>
      <c r="Q21" s="12"/>
    </row>
    <row r="22" spans="1:17" ht="18" x14ac:dyDescent="0.35">
      <c r="A22" s="50"/>
      <c r="B22" s="5" t="s">
        <v>29</v>
      </c>
      <c r="C22" s="18">
        <v>3.2306763285024154</v>
      </c>
      <c r="D22" s="63">
        <v>2.9</v>
      </c>
      <c r="E22" s="63"/>
      <c r="F22" s="63">
        <v>2.8</v>
      </c>
      <c r="G22" s="63"/>
      <c r="H22" s="37">
        <v>2.5574940523394138</v>
      </c>
      <c r="I22" s="12"/>
    </row>
    <row r="23" spans="1:17" ht="18" x14ac:dyDescent="0.35">
      <c r="A23" s="50"/>
      <c r="B23" s="5" t="s">
        <v>30</v>
      </c>
      <c r="C23" s="18">
        <v>14.975845410628018</v>
      </c>
      <c r="D23" s="63">
        <v>15.6</v>
      </c>
      <c r="E23" s="63"/>
      <c r="F23" s="63">
        <v>15.4</v>
      </c>
      <c r="G23" s="63"/>
      <c r="H23" s="37">
        <v>16.435368754956386</v>
      </c>
      <c r="I23" s="12"/>
      <c r="J23" s="77"/>
      <c r="K23" s="71"/>
    </row>
    <row r="24" spans="1:17" ht="18" x14ac:dyDescent="0.35">
      <c r="A24" s="50"/>
      <c r="B24" s="5" t="s">
        <v>35</v>
      </c>
      <c r="C24" s="18">
        <v>3.2709339774557158</v>
      </c>
      <c r="D24" s="63">
        <v>3.2</v>
      </c>
      <c r="E24" s="63"/>
      <c r="F24" s="63">
        <v>3.3</v>
      </c>
      <c r="G24" s="63"/>
      <c r="H24" s="37">
        <v>2.4583663758921492</v>
      </c>
      <c r="I24" s="12"/>
    </row>
    <row r="25" spans="1:17" x14ac:dyDescent="0.25">
      <c r="A25" s="50"/>
      <c r="B25" s="5" t="s">
        <v>5</v>
      </c>
      <c r="C25" s="18">
        <v>10.909822866344603</v>
      </c>
      <c r="D25" s="63">
        <v>10.8</v>
      </c>
      <c r="E25" s="63"/>
      <c r="F25" s="63">
        <v>11.1</v>
      </c>
      <c r="G25" s="63"/>
      <c r="H25" s="37">
        <v>8.1879460745440138</v>
      </c>
      <c r="I25" s="12"/>
      <c r="J25" s="12"/>
    </row>
    <row r="26" spans="1:17" x14ac:dyDescent="0.25">
      <c r="A26" s="50"/>
      <c r="B26" s="5" t="s">
        <v>0</v>
      </c>
      <c r="C26" s="18">
        <v>0.23148148148148145</v>
      </c>
      <c r="D26" s="63">
        <v>0.2</v>
      </c>
      <c r="E26" s="63"/>
      <c r="F26" s="63">
        <v>0.2</v>
      </c>
      <c r="G26" s="63"/>
      <c r="H26" s="37">
        <v>0.1883425852498018</v>
      </c>
      <c r="I26" s="12"/>
      <c r="J26" s="12"/>
    </row>
    <row r="27" spans="1:17" x14ac:dyDescent="0.25">
      <c r="A27" s="50"/>
      <c r="B27" s="5" t="s">
        <v>1</v>
      </c>
      <c r="C27" s="18">
        <v>5.3140096618357484</v>
      </c>
      <c r="D27" s="63">
        <v>4.4000000000000004</v>
      </c>
      <c r="E27" s="63"/>
      <c r="F27" s="63">
        <v>4.3</v>
      </c>
      <c r="G27" s="63"/>
      <c r="H27" s="37">
        <v>3.0531324345757342</v>
      </c>
      <c r="I27" s="12"/>
      <c r="J27" s="12"/>
    </row>
    <row r="28" spans="1:17" x14ac:dyDescent="0.25">
      <c r="A28" s="50"/>
      <c r="B28" s="5" t="s">
        <v>2</v>
      </c>
      <c r="C28" s="18">
        <v>7.1155394524959741</v>
      </c>
      <c r="D28" s="63">
        <v>6.5</v>
      </c>
      <c r="E28" s="63"/>
      <c r="F28" s="63">
        <v>6.3</v>
      </c>
      <c r="G28" s="63"/>
      <c r="H28" s="37">
        <v>6.2946074544012705</v>
      </c>
      <c r="I28" s="12"/>
      <c r="J28" s="12"/>
    </row>
    <row r="29" spans="1:17" ht="18" x14ac:dyDescent="0.35">
      <c r="A29" s="50"/>
      <c r="B29" s="5" t="s">
        <v>32</v>
      </c>
      <c r="C29" s="18">
        <v>4.5793075684380025</v>
      </c>
      <c r="D29" s="63">
        <v>4.5</v>
      </c>
      <c r="E29" s="63"/>
      <c r="F29" s="63">
        <v>4.9000000000000004</v>
      </c>
      <c r="G29" s="63"/>
      <c r="H29" s="37">
        <v>5.1645519429024596</v>
      </c>
      <c r="I29" s="12"/>
      <c r="J29" s="12"/>
    </row>
    <row r="30" spans="1:17" ht="18" x14ac:dyDescent="0.35">
      <c r="A30" s="50"/>
      <c r="B30" s="5" t="s">
        <v>33</v>
      </c>
      <c r="C30" s="18">
        <v>2.445652173913043</v>
      </c>
      <c r="D30" s="63">
        <v>2.7</v>
      </c>
      <c r="E30" s="63"/>
      <c r="F30" s="63">
        <v>2.8</v>
      </c>
      <c r="G30" s="63"/>
      <c r="H30" s="37">
        <v>3.142347343378272</v>
      </c>
      <c r="I30" s="12"/>
      <c r="J30" s="12"/>
    </row>
    <row r="31" spans="1:17" ht="18" x14ac:dyDescent="0.35">
      <c r="A31" s="50"/>
      <c r="B31" s="5" t="s">
        <v>34</v>
      </c>
      <c r="C31" s="18">
        <v>1.650563607085346</v>
      </c>
      <c r="D31" s="63">
        <v>1.6</v>
      </c>
      <c r="E31" s="63"/>
      <c r="F31" s="63">
        <v>1.6</v>
      </c>
      <c r="G31" s="63"/>
      <c r="H31" s="37">
        <v>1.6157811260904047</v>
      </c>
      <c r="I31" s="12"/>
      <c r="J31" s="12"/>
    </row>
    <row r="32" spans="1:17" x14ac:dyDescent="0.25">
      <c r="A32" s="51"/>
      <c r="B32" s="6" t="s">
        <v>27</v>
      </c>
      <c r="C32" s="11">
        <v>100</v>
      </c>
      <c r="D32" s="55">
        <v>100</v>
      </c>
      <c r="E32" s="55"/>
      <c r="F32" s="55">
        <v>100</v>
      </c>
      <c r="G32" s="55"/>
      <c r="H32" s="29">
        <v>100</v>
      </c>
      <c r="I32" s="12"/>
      <c r="J32" s="12"/>
    </row>
    <row r="33" spans="1:10" x14ac:dyDescent="0.25">
      <c r="G33" s="12"/>
      <c r="H33" s="12"/>
      <c r="I33" s="12"/>
      <c r="J33" s="12"/>
    </row>
    <row r="34" spans="1:10" x14ac:dyDescent="0.25">
      <c r="A34" s="46"/>
      <c r="B34" s="48"/>
      <c r="C34" s="46" t="s">
        <v>3</v>
      </c>
      <c r="D34" s="47"/>
      <c r="E34" s="47"/>
      <c r="F34" s="47"/>
      <c r="G34" s="47"/>
      <c r="H34" s="48"/>
      <c r="I34" s="12"/>
      <c r="J34" s="12"/>
    </row>
    <row r="35" spans="1:10" x14ac:dyDescent="0.25">
      <c r="A35" s="68"/>
      <c r="B35" s="69"/>
      <c r="C35" s="30" t="s">
        <v>38</v>
      </c>
      <c r="D35" s="31" t="s">
        <v>39</v>
      </c>
      <c r="E35" s="31" t="s">
        <v>40</v>
      </c>
      <c r="F35" s="31" t="s">
        <v>41</v>
      </c>
      <c r="G35" s="31" t="s">
        <v>42</v>
      </c>
      <c r="H35" s="14" t="s">
        <v>58</v>
      </c>
      <c r="I35" s="12"/>
      <c r="J35" s="12"/>
    </row>
    <row r="36" spans="1:10" ht="18" x14ac:dyDescent="0.35">
      <c r="A36" s="49" t="s">
        <v>48</v>
      </c>
      <c r="B36" s="4" t="s">
        <v>28</v>
      </c>
      <c r="C36" s="19">
        <v>0.77019119019738413</v>
      </c>
      <c r="D36" s="59">
        <v>0.79050969173916474</v>
      </c>
      <c r="E36" s="59"/>
      <c r="F36" s="59">
        <v>0.78595385279505448</v>
      </c>
      <c r="G36" s="59"/>
      <c r="H36" s="38">
        <v>0.84718164329389034</v>
      </c>
      <c r="I36" s="12"/>
      <c r="J36" s="12"/>
    </row>
    <row r="37" spans="1:10" ht="18" x14ac:dyDescent="0.35">
      <c r="A37" s="50"/>
      <c r="B37" s="5" t="s">
        <v>29</v>
      </c>
      <c r="C37" s="20">
        <v>4.0451716377667507E-2</v>
      </c>
      <c r="D37" s="54">
        <v>3.6249349305300105E-2</v>
      </c>
      <c r="E37" s="54"/>
      <c r="F37" s="54">
        <v>3.5225694320801082E-2</v>
      </c>
      <c r="G37" s="54"/>
      <c r="H37" s="39">
        <v>3.2022713984090831E-2</v>
      </c>
      <c r="I37" s="12"/>
      <c r="J37" s="12"/>
    </row>
    <row r="38" spans="1:10" ht="18" x14ac:dyDescent="0.35">
      <c r="A38" s="50"/>
      <c r="B38" s="5" t="s">
        <v>30</v>
      </c>
      <c r="C38" s="20">
        <v>0.14687817313117779</v>
      </c>
      <c r="D38" s="54">
        <v>0.15340507587898142</v>
      </c>
      <c r="E38" s="54"/>
      <c r="F38" s="54">
        <v>0.15077015153217163</v>
      </c>
      <c r="G38" s="54"/>
      <c r="H38" s="39">
        <v>0.16119269872751724</v>
      </c>
      <c r="I38" s="12"/>
      <c r="J38" s="12"/>
    </row>
    <row r="39" spans="1:10" ht="18" x14ac:dyDescent="0.35">
      <c r="A39" s="50"/>
      <c r="B39" s="5" t="s">
        <v>35</v>
      </c>
      <c r="C39" s="20">
        <v>2.0483408026049182E-2</v>
      </c>
      <c r="D39" s="54">
        <v>2.0269849918430477E-2</v>
      </c>
      <c r="E39" s="54"/>
      <c r="F39" s="54">
        <v>2.0809160146591621E-2</v>
      </c>
      <c r="G39" s="54"/>
      <c r="H39" s="39">
        <v>1.5394906134451452E-2</v>
      </c>
      <c r="I39" s="12"/>
      <c r="J39" s="12"/>
    </row>
    <row r="40" spans="1:10" x14ac:dyDescent="0.25">
      <c r="A40" s="50"/>
      <c r="B40" s="5" t="s">
        <v>5</v>
      </c>
      <c r="C40" s="20">
        <v>0.15185433531463455</v>
      </c>
      <c r="D40" s="54">
        <v>0.14999214108341385</v>
      </c>
      <c r="E40" s="54"/>
      <c r="F40" s="54">
        <v>0.1541164927172424</v>
      </c>
      <c r="G40" s="54"/>
      <c r="H40" s="39">
        <v>0.11396840480129189</v>
      </c>
      <c r="I40" s="12"/>
      <c r="J40" s="12"/>
    </row>
    <row r="41" spans="1:10" x14ac:dyDescent="0.25">
      <c r="A41" s="50"/>
      <c r="B41" s="5" t="s">
        <v>0</v>
      </c>
      <c r="C41" s="20">
        <v>3.2631980698574997E-3</v>
      </c>
      <c r="D41" s="54">
        <v>3.4009687965704228E-3</v>
      </c>
      <c r="E41" s="54"/>
      <c r="F41" s="54">
        <v>2.8327953746994602E-3</v>
      </c>
      <c r="G41" s="54"/>
      <c r="H41" s="39">
        <v>2.6550683740474198E-3</v>
      </c>
      <c r="I41" s="12"/>
      <c r="J41" s="12"/>
    </row>
    <row r="42" spans="1:10" x14ac:dyDescent="0.25">
      <c r="A42" s="50"/>
      <c r="B42" s="5" t="s">
        <v>1</v>
      </c>
      <c r="C42" s="20">
        <v>0.13184819526190325</v>
      </c>
      <c r="D42" s="54">
        <v>0.10949154739221163</v>
      </c>
      <c r="E42" s="54"/>
      <c r="F42" s="54">
        <v>0.10719593881857123</v>
      </c>
      <c r="G42" s="54"/>
      <c r="H42" s="39">
        <v>7.5752591171490025E-2</v>
      </c>
      <c r="I42" s="12"/>
      <c r="J42" s="12"/>
    </row>
    <row r="43" spans="1:10" x14ac:dyDescent="0.25">
      <c r="A43" s="50"/>
      <c r="B43" s="5" t="s">
        <v>2</v>
      </c>
      <c r="C43" s="20">
        <v>0.12688873250166688</v>
      </c>
      <c r="D43" s="54">
        <v>0.11615942605885718</v>
      </c>
      <c r="E43" s="54"/>
      <c r="F43" s="54">
        <v>0.112879169233273</v>
      </c>
      <c r="G43" s="54"/>
      <c r="H43" s="39">
        <v>0.11224936167058276</v>
      </c>
      <c r="I43" s="12"/>
      <c r="J43" s="12"/>
    </row>
    <row r="44" spans="1:10" ht="18" x14ac:dyDescent="0.35">
      <c r="A44" s="50"/>
      <c r="B44" s="5" t="s">
        <v>32</v>
      </c>
      <c r="C44" s="20">
        <v>7.3884824996176171E-2</v>
      </c>
      <c r="D44" s="54">
        <v>7.2011627892719282E-2</v>
      </c>
      <c r="E44" s="54"/>
      <c r="F44" s="54">
        <v>7.9434568718902573E-2</v>
      </c>
      <c r="G44" s="54"/>
      <c r="H44" s="39">
        <v>8.3327448698792494E-2</v>
      </c>
      <c r="I44" s="12"/>
      <c r="J44" s="12"/>
    </row>
    <row r="45" spans="1:10" ht="18" x14ac:dyDescent="0.35">
      <c r="A45" s="50"/>
      <c r="B45" s="5" t="s">
        <v>33</v>
      </c>
      <c r="C45" s="20">
        <v>2.5963715419215917E-2</v>
      </c>
      <c r="D45" s="54">
        <v>2.9133926483001702E-2</v>
      </c>
      <c r="E45" s="54"/>
      <c r="F45" s="54">
        <v>2.9866766568615939E-2</v>
      </c>
      <c r="G45" s="54"/>
      <c r="H45" s="39">
        <v>3.3360022754692631E-2</v>
      </c>
      <c r="I45" s="12"/>
      <c r="J45" s="12"/>
    </row>
    <row r="46" spans="1:10" ht="18" x14ac:dyDescent="0.35">
      <c r="A46" s="50"/>
      <c r="B46" s="5" t="s">
        <v>34</v>
      </c>
      <c r="C46" s="20">
        <v>1.1628355093842921E-2</v>
      </c>
      <c r="D46" s="54">
        <v>1.1118594609867933E-2</v>
      </c>
      <c r="E46" s="54"/>
      <c r="F46" s="54">
        <v>1.1325673291112944E-2</v>
      </c>
      <c r="G46" s="54"/>
      <c r="H46" s="39">
        <v>1.1383309681283364E-2</v>
      </c>
      <c r="I46" s="12"/>
      <c r="J46" s="12"/>
    </row>
    <row r="47" spans="1:10" x14ac:dyDescent="0.25">
      <c r="A47" s="51"/>
      <c r="B47" s="14" t="s">
        <v>10</v>
      </c>
      <c r="C47" s="21">
        <v>1.5</v>
      </c>
      <c r="D47" s="58">
        <v>1.5</v>
      </c>
      <c r="E47" s="58"/>
      <c r="F47" s="58">
        <v>1.5</v>
      </c>
      <c r="G47" s="58"/>
      <c r="H47" s="40">
        <v>1.49</v>
      </c>
      <c r="I47" s="12"/>
      <c r="J47" s="12"/>
    </row>
    <row r="48" spans="1:10" x14ac:dyDescent="0.25">
      <c r="A48" s="1"/>
      <c r="B48" s="12"/>
      <c r="C48" s="13"/>
      <c r="D48" s="13"/>
      <c r="E48" s="13"/>
      <c r="F48" s="13"/>
      <c r="G48" s="12"/>
      <c r="H48" s="12"/>
      <c r="I48" s="12"/>
      <c r="J48" s="12"/>
    </row>
    <row r="49" spans="1:10" x14ac:dyDescent="0.25">
      <c r="A49" s="49"/>
      <c r="B49" s="65"/>
      <c r="C49" s="46" t="s">
        <v>3</v>
      </c>
      <c r="D49" s="47"/>
      <c r="E49" s="47"/>
      <c r="F49" s="47"/>
      <c r="G49" s="47"/>
      <c r="H49" s="32"/>
      <c r="I49" s="12"/>
      <c r="J49" s="12"/>
    </row>
    <row r="50" spans="1:10" x14ac:dyDescent="0.25">
      <c r="A50" s="50"/>
      <c r="B50" s="70"/>
      <c r="C50" s="30" t="s">
        <v>38</v>
      </c>
      <c r="D50" s="31" t="s">
        <v>39</v>
      </c>
      <c r="E50" s="31" t="s">
        <v>40</v>
      </c>
      <c r="F50" s="31" t="s">
        <v>41</v>
      </c>
      <c r="G50" s="31" t="s">
        <v>42</v>
      </c>
      <c r="H50" s="14" t="s">
        <v>58</v>
      </c>
      <c r="I50" s="12"/>
      <c r="J50" s="12"/>
    </row>
    <row r="51" spans="1:10" x14ac:dyDescent="0.25">
      <c r="A51" s="49" t="s">
        <v>21</v>
      </c>
      <c r="B51" s="4" t="s">
        <v>11</v>
      </c>
      <c r="C51" s="19">
        <v>0.77019119019738413</v>
      </c>
      <c r="D51" s="59">
        <v>0.79050969173916474</v>
      </c>
      <c r="E51" s="59"/>
      <c r="F51" s="59">
        <v>0.78595385279505448</v>
      </c>
      <c r="G51" s="59"/>
      <c r="H51" s="38">
        <v>0.84718164329389034</v>
      </c>
      <c r="I51" s="12"/>
      <c r="J51" s="12"/>
    </row>
    <row r="52" spans="1:10" x14ac:dyDescent="0.25">
      <c r="A52" s="50"/>
      <c r="B52" s="5" t="s">
        <v>12</v>
      </c>
      <c r="C52" s="20">
        <v>4.0451716377667507E-2</v>
      </c>
      <c r="D52" s="54">
        <v>3.6249349305300105E-2</v>
      </c>
      <c r="E52" s="54"/>
      <c r="F52" s="54">
        <v>3.5225694320801082E-2</v>
      </c>
      <c r="G52" s="54"/>
      <c r="H52" s="39">
        <v>3.2022713984090831E-2</v>
      </c>
      <c r="I52" s="12"/>
      <c r="J52" s="12"/>
    </row>
    <row r="53" spans="1:10" x14ac:dyDescent="0.25">
      <c r="A53" s="50"/>
      <c r="B53" s="5" t="s">
        <v>13</v>
      </c>
      <c r="C53" s="20">
        <v>0.29375634626235558</v>
      </c>
      <c r="D53" s="54">
        <v>0.30681015175796283</v>
      </c>
      <c r="E53" s="54"/>
      <c r="F53" s="54">
        <v>0.30154030306434326</v>
      </c>
      <c r="G53" s="54"/>
      <c r="H53" s="39">
        <v>0.32238539745503447</v>
      </c>
      <c r="I53" s="12"/>
      <c r="J53" s="12"/>
    </row>
    <row r="54" spans="1:10" ht="17.25" x14ac:dyDescent="0.25">
      <c r="A54" s="50"/>
      <c r="B54" s="5" t="s">
        <v>36</v>
      </c>
      <c r="C54" s="20">
        <v>4.0966816052098363E-2</v>
      </c>
      <c r="D54" s="54">
        <v>4.0539699836860954E-2</v>
      </c>
      <c r="E54" s="54"/>
      <c r="F54" s="54">
        <v>4.1618320293183242E-2</v>
      </c>
      <c r="G54" s="54"/>
      <c r="H54" s="39">
        <v>3.0789812268902903E-2</v>
      </c>
      <c r="I54" s="12"/>
      <c r="J54" s="12"/>
    </row>
    <row r="55" spans="1:10" ht="17.25" x14ac:dyDescent="0.25">
      <c r="A55" s="50"/>
      <c r="B55" s="5" t="s">
        <v>37</v>
      </c>
      <c r="C55" s="20">
        <v>0.15185433531463455</v>
      </c>
      <c r="D55" s="54">
        <v>0.14999214108341385</v>
      </c>
      <c r="E55" s="54"/>
      <c r="F55" s="54">
        <v>0.1541164927172424</v>
      </c>
      <c r="G55" s="54"/>
      <c r="H55" s="39">
        <v>0.11396840480129189</v>
      </c>
      <c r="I55" s="12"/>
      <c r="J55" s="12"/>
    </row>
    <row r="56" spans="1:10" x14ac:dyDescent="0.25">
      <c r="A56" s="50"/>
      <c r="B56" s="5" t="s">
        <v>14</v>
      </c>
      <c r="C56" s="20">
        <v>3.2631980698574997E-3</v>
      </c>
      <c r="D56" s="54">
        <v>3.4009687965704228E-3</v>
      </c>
      <c r="E56" s="54"/>
      <c r="F56" s="54">
        <v>2.8327953746994602E-3</v>
      </c>
      <c r="G56" s="54"/>
      <c r="H56" s="39">
        <v>2.6550683740474198E-3</v>
      </c>
      <c r="I56" s="12"/>
      <c r="J56" s="12"/>
    </row>
    <row r="57" spans="1:10" x14ac:dyDescent="0.25">
      <c r="A57" s="50"/>
      <c r="B57" s="5" t="s">
        <v>15</v>
      </c>
      <c r="C57" s="20">
        <v>0.13184819526190325</v>
      </c>
      <c r="D57" s="54">
        <v>0.10949154739221163</v>
      </c>
      <c r="E57" s="54"/>
      <c r="F57" s="54">
        <v>0.10719593881857123</v>
      </c>
      <c r="G57" s="54"/>
      <c r="H57" s="39">
        <v>7.5752591171490025E-2</v>
      </c>
      <c r="I57" s="12"/>
      <c r="J57" s="12"/>
    </row>
    <row r="58" spans="1:10" x14ac:dyDescent="0.25">
      <c r="A58" s="50"/>
      <c r="B58" s="5" t="s">
        <v>16</v>
      </c>
      <c r="C58" s="20">
        <v>0.12688873250166688</v>
      </c>
      <c r="D58" s="54">
        <v>0.11615942605885718</v>
      </c>
      <c r="E58" s="54"/>
      <c r="F58" s="54">
        <v>0.112879169233273</v>
      </c>
      <c r="G58" s="54"/>
      <c r="H58" s="39">
        <v>0.11224936167058276</v>
      </c>
      <c r="I58" s="12"/>
      <c r="J58" s="12"/>
    </row>
    <row r="59" spans="1:10" x14ac:dyDescent="0.25">
      <c r="A59" s="50"/>
      <c r="B59" s="5" t="s">
        <v>17</v>
      </c>
      <c r="C59" s="20">
        <v>0.14776964999235234</v>
      </c>
      <c r="D59" s="54">
        <v>0.14402325578543856</v>
      </c>
      <c r="E59" s="54"/>
      <c r="F59" s="54">
        <v>0.15886913743780515</v>
      </c>
      <c r="G59" s="54"/>
      <c r="H59" s="39">
        <v>0.16665489739758499</v>
      </c>
      <c r="I59" s="12"/>
      <c r="J59" s="12"/>
    </row>
    <row r="60" spans="1:10" x14ac:dyDescent="0.25">
      <c r="A60" s="50"/>
      <c r="B60" s="5" t="s">
        <v>18</v>
      </c>
      <c r="C60" s="20">
        <v>5.1927430838431834E-2</v>
      </c>
      <c r="D60" s="54">
        <v>5.8267852966003404E-2</v>
      </c>
      <c r="E60" s="54"/>
      <c r="F60" s="54">
        <v>5.9733533137231877E-2</v>
      </c>
      <c r="G60" s="54"/>
      <c r="H60" s="39">
        <v>6.6720045509385262E-2</v>
      </c>
      <c r="I60" s="12"/>
      <c r="J60" s="12"/>
    </row>
    <row r="61" spans="1:10" x14ac:dyDescent="0.25">
      <c r="A61" s="50"/>
      <c r="B61" s="5" t="s">
        <v>19</v>
      </c>
      <c r="C61" s="20">
        <v>2.3256710187685842E-2</v>
      </c>
      <c r="D61" s="54">
        <v>2.2237189219735866E-2</v>
      </c>
      <c r="E61" s="54"/>
      <c r="F61" s="54">
        <v>2.2651346582225888E-2</v>
      </c>
      <c r="G61" s="54"/>
      <c r="H61" s="39">
        <v>2.2766619362566728E-2</v>
      </c>
      <c r="I61" s="12"/>
      <c r="J61" s="12"/>
    </row>
    <row r="62" spans="1:10" x14ac:dyDescent="0.25">
      <c r="A62" s="51"/>
      <c r="B62" s="14" t="s">
        <v>20</v>
      </c>
      <c r="C62" s="21">
        <v>2.7</v>
      </c>
      <c r="D62" s="58">
        <v>2.7</v>
      </c>
      <c r="E62" s="58"/>
      <c r="F62" s="58">
        <v>2.7</v>
      </c>
      <c r="G62" s="58"/>
      <c r="H62" s="40">
        <v>2.8</v>
      </c>
      <c r="I62" s="12"/>
      <c r="J62" s="12"/>
    </row>
    <row r="63" spans="1:10" x14ac:dyDescent="0.25">
      <c r="G63" s="12"/>
      <c r="H63" s="12"/>
      <c r="I63" s="12"/>
      <c r="J63" s="12"/>
    </row>
    <row r="64" spans="1:10" x14ac:dyDescent="0.25">
      <c r="A64" s="49"/>
      <c r="B64" s="65"/>
      <c r="C64" s="46" t="s">
        <v>3</v>
      </c>
      <c r="D64" s="47"/>
      <c r="E64" s="47"/>
      <c r="F64" s="47"/>
      <c r="G64" s="47"/>
      <c r="H64" s="48"/>
      <c r="I64" s="12"/>
      <c r="J64" s="12"/>
    </row>
    <row r="65" spans="1:10" x14ac:dyDescent="0.25">
      <c r="A65" s="51"/>
      <c r="B65" s="66"/>
      <c r="C65" s="30" t="s">
        <v>38</v>
      </c>
      <c r="D65" s="31" t="s">
        <v>39</v>
      </c>
      <c r="E65" s="31" t="s">
        <v>40</v>
      </c>
      <c r="F65" s="31" t="s">
        <v>41</v>
      </c>
      <c r="G65" s="31" t="s">
        <v>42</v>
      </c>
      <c r="H65" s="14" t="s">
        <v>58</v>
      </c>
      <c r="I65" s="12"/>
      <c r="J65" s="12"/>
    </row>
    <row r="66" spans="1:10" ht="18.75" x14ac:dyDescent="0.35">
      <c r="A66" s="49" t="s">
        <v>44</v>
      </c>
      <c r="B66" s="4" t="s">
        <v>49</v>
      </c>
      <c r="C66" s="56" t="s">
        <v>51</v>
      </c>
      <c r="D66" s="57"/>
      <c r="E66" s="57"/>
      <c r="F66" s="57"/>
      <c r="G66" s="57"/>
      <c r="H66" s="32"/>
      <c r="I66" s="12"/>
      <c r="J66" s="12"/>
    </row>
    <row r="67" spans="1:10" x14ac:dyDescent="0.25">
      <c r="A67" s="50"/>
      <c r="B67" s="5" t="s">
        <v>22</v>
      </c>
      <c r="C67" s="9">
        <v>0.83389961676273749</v>
      </c>
      <c r="D67" s="52">
        <v>0.84899623026420068</v>
      </c>
      <c r="E67" s="52"/>
      <c r="F67" s="52">
        <v>0.84383089369808151</v>
      </c>
      <c r="G67" s="52"/>
      <c r="H67" s="28">
        <v>0.90197097664054793</v>
      </c>
      <c r="I67" s="12"/>
      <c r="J67" s="12"/>
    </row>
    <row r="68" spans="1:10" x14ac:dyDescent="0.25">
      <c r="A68" s="50"/>
      <c r="B68" s="5" t="s">
        <v>23</v>
      </c>
      <c r="C68" s="9">
        <v>0.71717093635792439</v>
      </c>
      <c r="D68" s="52">
        <v>0.65359305565357961</v>
      </c>
      <c r="E68" s="52"/>
      <c r="F68" s="52">
        <v>0.65875288667872556</v>
      </c>
      <c r="G68" s="52"/>
      <c r="H68" s="28">
        <v>0.6093788485911158</v>
      </c>
      <c r="I68" s="12"/>
      <c r="J68" s="12"/>
    </row>
    <row r="69" spans="1:10" ht="17.25" x14ac:dyDescent="0.25">
      <c r="A69" s="50"/>
      <c r="B69" s="5" t="s">
        <v>52</v>
      </c>
      <c r="C69" s="9">
        <v>0.29375634626235558</v>
      </c>
      <c r="D69" s="52">
        <v>0.30681015175796283</v>
      </c>
      <c r="E69" s="52"/>
      <c r="F69" s="52">
        <v>0.30154030306434326</v>
      </c>
      <c r="G69" s="52"/>
      <c r="H69" s="28">
        <v>0.32238539745503447</v>
      </c>
      <c r="I69" s="12"/>
      <c r="J69" s="12"/>
    </row>
    <row r="70" spans="1:10" x14ac:dyDescent="0.25">
      <c r="A70" s="50"/>
      <c r="B70" s="25" t="s">
        <v>24</v>
      </c>
      <c r="C70" s="24">
        <v>-9.4059265431571393E-2</v>
      </c>
      <c r="D70" s="53">
        <v>-0.10451904300652087</v>
      </c>
      <c r="E70" s="53"/>
      <c r="F70" s="53">
        <v>-8.2937632489306246E-2</v>
      </c>
      <c r="G70" s="53"/>
      <c r="H70" s="28">
        <v>-8.9010454548064222E-2</v>
      </c>
      <c r="I70" s="12"/>
      <c r="J70" s="12"/>
    </row>
    <row r="71" spans="1:10" x14ac:dyDescent="0.25">
      <c r="A71" s="50"/>
      <c r="B71" s="26" t="s">
        <v>25</v>
      </c>
      <c r="C71" s="24">
        <v>0</v>
      </c>
      <c r="D71" s="53">
        <v>0</v>
      </c>
      <c r="E71" s="53"/>
      <c r="F71" s="53">
        <v>0</v>
      </c>
      <c r="G71" s="53"/>
      <c r="H71" s="42">
        <v>0</v>
      </c>
      <c r="I71" s="12"/>
      <c r="J71" s="12"/>
    </row>
    <row r="72" spans="1:10" ht="17.25" x14ac:dyDescent="0.25">
      <c r="A72" s="50"/>
      <c r="B72" s="26" t="s">
        <v>53</v>
      </c>
      <c r="C72" s="24">
        <v>0</v>
      </c>
      <c r="D72" s="53">
        <v>0</v>
      </c>
      <c r="E72" s="53"/>
      <c r="F72" s="53">
        <v>0</v>
      </c>
      <c r="G72" s="53"/>
      <c r="H72" s="42">
        <v>0</v>
      </c>
      <c r="I72" s="12"/>
      <c r="J72" s="12"/>
    </row>
    <row r="73" spans="1:10" x14ac:dyDescent="0.25">
      <c r="A73" s="50"/>
      <c r="B73" s="5" t="s">
        <v>50</v>
      </c>
      <c r="C73" s="20">
        <v>1.1276559630250931</v>
      </c>
      <c r="D73" s="54">
        <v>1.1558063820221636</v>
      </c>
      <c r="E73" s="54"/>
      <c r="F73" s="54">
        <v>1.1453711967624247</v>
      </c>
      <c r="G73" s="54"/>
      <c r="H73" s="42">
        <v>1.2243563740955823</v>
      </c>
      <c r="I73" s="12"/>
      <c r="J73" s="12"/>
    </row>
    <row r="74" spans="1:10" x14ac:dyDescent="0.25">
      <c r="A74" s="50"/>
      <c r="B74" s="5" t="s">
        <v>26</v>
      </c>
      <c r="C74" s="9">
        <v>0.87980681520853388</v>
      </c>
      <c r="D74" s="52">
        <v>0.79742541238590547</v>
      </c>
      <c r="E74" s="52"/>
      <c r="F74" s="52">
        <v>0.81861746726004192</v>
      </c>
      <c r="G74" s="52"/>
      <c r="H74" s="28">
        <v>0.63537645365603534</v>
      </c>
      <c r="I74" s="12"/>
      <c r="J74" s="12"/>
    </row>
    <row r="75" spans="1:10" x14ac:dyDescent="0.25">
      <c r="A75" s="51"/>
      <c r="B75" s="14" t="s">
        <v>54</v>
      </c>
      <c r="C75" s="11">
        <v>0.7802085423716737</v>
      </c>
      <c r="D75" s="55">
        <v>0.68992992666362885</v>
      </c>
      <c r="E75" s="55"/>
      <c r="F75" s="55">
        <v>0.71471804911280767</v>
      </c>
      <c r="G75" s="55"/>
      <c r="H75" s="29">
        <v>0.5189473155847949</v>
      </c>
      <c r="I75" s="12"/>
      <c r="J75" s="12"/>
    </row>
    <row r="76" spans="1:10" x14ac:dyDescent="0.25">
      <c r="A76" s="12"/>
      <c r="B76" s="12"/>
      <c r="C76" s="12"/>
      <c r="D76" s="12"/>
      <c r="E76" s="12"/>
      <c r="F76" s="12"/>
      <c r="G76" s="12"/>
      <c r="H76" s="12"/>
    </row>
  </sheetData>
  <mergeCells count="147">
    <mergeCell ref="L3:Q3"/>
    <mergeCell ref="J1:Q1"/>
    <mergeCell ref="L6:Q6"/>
    <mergeCell ref="C34:H34"/>
    <mergeCell ref="C64:H64"/>
    <mergeCell ref="C4:C5"/>
    <mergeCell ref="D4:D5"/>
    <mergeCell ref="E4:E5"/>
    <mergeCell ref="F4:F5"/>
    <mergeCell ref="G4:G5"/>
    <mergeCell ref="A1:H1"/>
    <mergeCell ref="A64:B65"/>
    <mergeCell ref="A3:B5"/>
    <mergeCell ref="J3:K5"/>
    <mergeCell ref="A19:B20"/>
    <mergeCell ref="A36:A47"/>
    <mergeCell ref="A51:A62"/>
    <mergeCell ref="A34:B35"/>
    <mergeCell ref="A49:B50"/>
    <mergeCell ref="J6:K6"/>
    <mergeCell ref="J7:J8"/>
    <mergeCell ref="F6:G6"/>
    <mergeCell ref="F7:G7"/>
    <mergeCell ref="F8:G8"/>
    <mergeCell ref="F9:G9"/>
    <mergeCell ref="F10:G10"/>
    <mergeCell ref="F11:G11"/>
    <mergeCell ref="F12:G12"/>
    <mergeCell ref="C3:H3"/>
    <mergeCell ref="C19:H19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26:E26"/>
    <mergeCell ref="D27:E27"/>
    <mergeCell ref="D28:E28"/>
    <mergeCell ref="F16:G16"/>
    <mergeCell ref="M7:N7"/>
    <mergeCell ref="M8:N8"/>
    <mergeCell ref="O7:P7"/>
    <mergeCell ref="O8:P8"/>
    <mergeCell ref="A21:A32"/>
    <mergeCell ref="D15:E15"/>
    <mergeCell ref="D17:E17"/>
    <mergeCell ref="D16:E16"/>
    <mergeCell ref="D21:E21"/>
    <mergeCell ref="D22:E22"/>
    <mergeCell ref="D23:E23"/>
    <mergeCell ref="A6:A17"/>
    <mergeCell ref="F13:G13"/>
    <mergeCell ref="F14:G14"/>
    <mergeCell ref="F15:G15"/>
    <mergeCell ref="F17:G17"/>
    <mergeCell ref="D39:E39"/>
    <mergeCell ref="J11:J21"/>
    <mergeCell ref="D29:E29"/>
    <mergeCell ref="D30:E30"/>
    <mergeCell ref="D31:E31"/>
    <mergeCell ref="D32:E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D24:E24"/>
    <mergeCell ref="D25:E25"/>
    <mergeCell ref="D55:E55"/>
    <mergeCell ref="D45:E45"/>
    <mergeCell ref="D46:E46"/>
    <mergeCell ref="D47:E47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D40:E40"/>
    <mergeCell ref="D41:E41"/>
    <mergeCell ref="D42:E42"/>
    <mergeCell ref="D43:E43"/>
    <mergeCell ref="D44:E44"/>
    <mergeCell ref="D36:E36"/>
    <mergeCell ref="D37:E37"/>
    <mergeCell ref="D38:E38"/>
    <mergeCell ref="F71:G71"/>
    <mergeCell ref="D61:E61"/>
    <mergeCell ref="D62:E62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D56:E56"/>
    <mergeCell ref="D57:E57"/>
    <mergeCell ref="D58:E58"/>
    <mergeCell ref="D59:E59"/>
    <mergeCell ref="D60:E60"/>
    <mergeCell ref="D51:E51"/>
    <mergeCell ref="D52:E52"/>
    <mergeCell ref="D53:E53"/>
    <mergeCell ref="D54:E54"/>
    <mergeCell ref="C49:G49"/>
    <mergeCell ref="A66:A75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C66:G66"/>
    <mergeCell ref="F72:G72"/>
    <mergeCell ref="F73:G73"/>
    <mergeCell ref="F74:G74"/>
    <mergeCell ref="F75:G75"/>
    <mergeCell ref="F67:G67"/>
    <mergeCell ref="F68:G68"/>
    <mergeCell ref="F69:G69"/>
    <mergeCell ref="F70:G7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NBO-T calculations</vt:lpstr>
      <vt:lpstr>'NBO-T calculations'!Berthod_et_al2022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2023-09-01T14:20:21Z</dcterms:modified>
</cp:coreProperties>
</file>