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66925"/>
  <mc:AlternateContent xmlns:mc="http://schemas.openxmlformats.org/markup-compatibility/2006">
    <mc:Choice Requires="x15">
      <x15ac:absPath xmlns:x15ac="http://schemas.microsoft.com/office/spreadsheetml/2010/11/ac" url="D:\Dropbox\_Peer_Reviewed_Papers\Paper_Fishing\___Submission Folder\Version Submisison - Supplementary material\Supplementary material\S3\"/>
    </mc:Choice>
  </mc:AlternateContent>
  <xr:revisionPtr revIDLastSave="0" documentId="13_ncr:1_{B473F0CD-9E71-4164-A511-4947C6A660BB}" xr6:coauthVersionLast="47" xr6:coauthVersionMax="47" xr10:uidLastSave="{00000000-0000-0000-0000-000000000000}"/>
  <bookViews>
    <workbookView xWindow="-108" yWindow="-108" windowWidth="23256" windowHeight="12576" xr2:uid="{00000000-000D-0000-FFFF-FFFF00000000}"/>
  </bookViews>
  <sheets>
    <sheet name="RRI calculations videoframe spe" sheetId="3" r:id="rId1"/>
    <sheet name="Sheet1"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2" i="3" l="1"/>
  <c r="AC13" i="3"/>
  <c r="AC14" i="3"/>
  <c r="AC15" i="3"/>
  <c r="AC16" i="3"/>
  <c r="AC17" i="3"/>
  <c r="AC18" i="3"/>
  <c r="AC19" i="3"/>
  <c r="AC20" i="3"/>
  <c r="AC21" i="3"/>
  <c r="AC22" i="3"/>
  <c r="AC23" i="3"/>
  <c r="AN12" i="3"/>
  <c r="AN13" i="3"/>
  <c r="AN14" i="3"/>
  <c r="AN15" i="3"/>
  <c r="AN16" i="3"/>
  <c r="AN17" i="3"/>
  <c r="AN18" i="3"/>
  <c r="AN19" i="3"/>
  <c r="AN20" i="3"/>
  <c r="AN21" i="3"/>
  <c r="AN22" i="3"/>
  <c r="AN23" i="3"/>
  <c r="N27" i="3"/>
  <c r="AG46" i="3" l="1"/>
  <c r="AG47" i="3"/>
  <c r="AH20" i="3"/>
  <c r="AH13" i="3"/>
  <c r="AH14" i="3"/>
  <c r="AH15" i="3"/>
  <c r="AH16" i="3"/>
  <c r="AH17" i="3"/>
  <c r="AH18" i="3"/>
  <c r="AH19" i="3"/>
  <c r="AH21" i="3"/>
  <c r="AH22" i="3"/>
  <c r="AH23" i="3"/>
  <c r="BD36" i="3"/>
  <c r="BD37" i="3"/>
  <c r="BD38" i="3"/>
  <c r="BD39" i="3"/>
  <c r="BD40" i="3"/>
  <c r="BD41" i="3"/>
  <c r="BD42" i="3"/>
  <c r="BD43" i="3"/>
  <c r="BD44" i="3"/>
  <c r="BD45" i="3"/>
  <c r="BD46" i="3"/>
  <c r="BD47" i="3"/>
  <c r="AT37" i="3"/>
  <c r="AU37" i="3"/>
  <c r="AX37" i="3"/>
  <c r="AT38" i="3"/>
  <c r="AW38" i="3"/>
  <c r="AX38" i="3"/>
  <c r="AT39" i="3"/>
  <c r="AW39" i="3"/>
  <c r="AW40" i="3"/>
  <c r="AX41" i="3"/>
  <c r="AT42" i="3"/>
  <c r="AU42" i="3"/>
  <c r="AX42" i="3"/>
  <c r="AW43" i="3"/>
  <c r="AX43" i="3"/>
  <c r="AT45" i="3"/>
  <c r="AU45" i="3"/>
  <c r="AX45" i="3"/>
  <c r="AT46" i="3"/>
  <c r="AW46" i="3"/>
  <c r="AX46" i="3"/>
  <c r="AT47" i="3"/>
  <c r="AW47" i="3"/>
  <c r="AX47" i="3"/>
  <c r="AP36" i="3"/>
  <c r="AQ36" i="3"/>
  <c r="AP37" i="3"/>
  <c r="AQ37" i="3"/>
  <c r="AP38" i="3"/>
  <c r="AQ38" i="3"/>
  <c r="AP39" i="3"/>
  <c r="AQ39" i="3"/>
  <c r="AP40" i="3"/>
  <c r="AQ40" i="3"/>
  <c r="AP41" i="3"/>
  <c r="AQ41" i="3"/>
  <c r="AP42" i="3"/>
  <c r="AQ42" i="3"/>
  <c r="AP43" i="3"/>
  <c r="AQ43" i="3"/>
  <c r="AP44" i="3"/>
  <c r="AQ44" i="3"/>
  <c r="AP45" i="3"/>
  <c r="AQ45" i="3"/>
  <c r="AP46" i="3"/>
  <c r="AQ46" i="3"/>
  <c r="AP47" i="3"/>
  <c r="AQ47" i="3"/>
  <c r="AL36" i="3"/>
  <c r="AM38" i="3"/>
  <c r="AM39" i="3"/>
  <c r="AL40" i="3"/>
  <c r="AM40" i="3"/>
  <c r="AM41" i="3"/>
  <c r="AM44" i="3"/>
  <c r="AM45" i="3"/>
  <c r="AL46" i="3"/>
  <c r="AM46" i="3"/>
  <c r="AG36" i="3"/>
  <c r="AE37" i="3"/>
  <c r="AG39" i="3"/>
  <c r="AG40" i="3"/>
  <c r="AE41" i="3"/>
  <c r="AG41" i="3"/>
  <c r="AE42" i="3"/>
  <c r="AG43" i="3"/>
  <c r="AA36" i="3"/>
  <c r="X37" i="3"/>
  <c r="Z37" i="3"/>
  <c r="AB37" i="3"/>
  <c r="X38" i="3"/>
  <c r="AB38" i="3"/>
  <c r="X39" i="3"/>
  <c r="AA39" i="3"/>
  <c r="AB39" i="3"/>
  <c r="AA40" i="3"/>
  <c r="X41" i="3"/>
  <c r="X42" i="3"/>
  <c r="AB42" i="3"/>
  <c r="X43" i="3"/>
  <c r="AA43" i="3"/>
  <c r="AB43" i="3"/>
  <c r="X45" i="3"/>
  <c r="Z45" i="3"/>
  <c r="AB45" i="3"/>
  <c r="X46" i="3"/>
  <c r="AB46" i="3"/>
  <c r="X47" i="3"/>
  <c r="AA47" i="3"/>
  <c r="AB47" i="3"/>
  <c r="Q36" i="3"/>
  <c r="R36" i="3"/>
  <c r="S36" i="3"/>
  <c r="T36" i="3"/>
  <c r="U36" i="3"/>
  <c r="Q37" i="3"/>
  <c r="R37" i="3"/>
  <c r="S37" i="3"/>
  <c r="T37" i="3"/>
  <c r="U37" i="3"/>
  <c r="Q38" i="3"/>
  <c r="R38" i="3"/>
  <c r="S38" i="3"/>
  <c r="T38" i="3"/>
  <c r="U38" i="3"/>
  <c r="Q39" i="3"/>
  <c r="R39" i="3"/>
  <c r="S39" i="3"/>
  <c r="T39" i="3"/>
  <c r="U39" i="3"/>
  <c r="Q40" i="3"/>
  <c r="R40" i="3"/>
  <c r="S40" i="3"/>
  <c r="T40" i="3"/>
  <c r="U40" i="3"/>
  <c r="Q41" i="3"/>
  <c r="R41" i="3"/>
  <c r="S41" i="3"/>
  <c r="T41" i="3"/>
  <c r="U41" i="3"/>
  <c r="Q42" i="3"/>
  <c r="R42" i="3"/>
  <c r="S42" i="3"/>
  <c r="T42" i="3"/>
  <c r="U42" i="3"/>
  <c r="Q43" i="3"/>
  <c r="R43" i="3"/>
  <c r="S43" i="3"/>
  <c r="T43" i="3"/>
  <c r="U43" i="3"/>
  <c r="Q44" i="3"/>
  <c r="R44" i="3"/>
  <c r="S44" i="3"/>
  <c r="T44" i="3"/>
  <c r="U44" i="3"/>
  <c r="Q45" i="3"/>
  <c r="R45" i="3"/>
  <c r="S45" i="3"/>
  <c r="T45" i="3"/>
  <c r="U45" i="3"/>
  <c r="Q46" i="3"/>
  <c r="R46" i="3"/>
  <c r="S46" i="3"/>
  <c r="T46" i="3"/>
  <c r="U46" i="3"/>
  <c r="Q47" i="3"/>
  <c r="R47" i="3"/>
  <c r="S47" i="3"/>
  <c r="T47" i="3"/>
  <c r="U47" i="3"/>
  <c r="J36" i="3"/>
  <c r="K36" i="3"/>
  <c r="L36" i="3"/>
  <c r="M36" i="3"/>
  <c r="N36" i="3"/>
  <c r="J37" i="3"/>
  <c r="K37" i="3"/>
  <c r="L37" i="3"/>
  <c r="M37" i="3"/>
  <c r="N37" i="3"/>
  <c r="J38" i="3"/>
  <c r="K38" i="3"/>
  <c r="L38" i="3"/>
  <c r="M38" i="3"/>
  <c r="N38" i="3"/>
  <c r="J39" i="3"/>
  <c r="K39" i="3"/>
  <c r="L39" i="3"/>
  <c r="M39" i="3"/>
  <c r="N39" i="3"/>
  <c r="J40" i="3"/>
  <c r="K40" i="3"/>
  <c r="L40" i="3"/>
  <c r="M40" i="3"/>
  <c r="N40" i="3"/>
  <c r="J41" i="3"/>
  <c r="K41" i="3"/>
  <c r="L41" i="3"/>
  <c r="M41" i="3"/>
  <c r="N41" i="3"/>
  <c r="J42" i="3"/>
  <c r="K42" i="3"/>
  <c r="L42" i="3"/>
  <c r="M42" i="3"/>
  <c r="N42" i="3"/>
  <c r="J43" i="3"/>
  <c r="K43" i="3"/>
  <c r="L43" i="3"/>
  <c r="M43" i="3"/>
  <c r="N43" i="3"/>
  <c r="J44" i="3"/>
  <c r="K44" i="3"/>
  <c r="L44" i="3"/>
  <c r="M44" i="3"/>
  <c r="N44" i="3"/>
  <c r="J45" i="3"/>
  <c r="K45" i="3"/>
  <c r="L45" i="3"/>
  <c r="M45" i="3"/>
  <c r="N45" i="3"/>
  <c r="J46" i="3"/>
  <c r="K46" i="3"/>
  <c r="L46" i="3"/>
  <c r="M46" i="3"/>
  <c r="N46" i="3"/>
  <c r="J47" i="3"/>
  <c r="K47" i="3"/>
  <c r="L47" i="3"/>
  <c r="M47" i="3"/>
  <c r="N47" i="3"/>
  <c r="BG23" i="3"/>
  <c r="BG22" i="3"/>
  <c r="BG21" i="3"/>
  <c r="BG20" i="3"/>
  <c r="BG19" i="3"/>
  <c r="BG18" i="3"/>
  <c r="BG17" i="3"/>
  <c r="BG16" i="3"/>
  <c r="BG15" i="3"/>
  <c r="BG14" i="3"/>
  <c r="BG13" i="3"/>
  <c r="BG12" i="3"/>
  <c r="AY12" i="3"/>
  <c r="AY13" i="3"/>
  <c r="AY14" i="3"/>
  <c r="AY15" i="3"/>
  <c r="AY16" i="3"/>
  <c r="AY17" i="3"/>
  <c r="AY18" i="3"/>
  <c r="AY20" i="3"/>
  <c r="AY21" i="3"/>
  <c r="AY22" i="3"/>
  <c r="AY23" i="3"/>
  <c r="AR23" i="3"/>
  <c r="AR22" i="3"/>
  <c r="AR21" i="3"/>
  <c r="AR20" i="3"/>
  <c r="AR19" i="3"/>
  <c r="AR18" i="3"/>
  <c r="AR17" i="3"/>
  <c r="AR16" i="3"/>
  <c r="AR15" i="3"/>
  <c r="AR14" i="3"/>
  <c r="AR13" i="3"/>
  <c r="AR12" i="3"/>
  <c r="AH12" i="3"/>
  <c r="V23" i="3"/>
  <c r="V22" i="3"/>
  <c r="V21" i="3"/>
  <c r="V20" i="3"/>
  <c r="V19" i="3"/>
  <c r="V18" i="3"/>
  <c r="V17" i="3"/>
  <c r="V16" i="3"/>
  <c r="V15" i="3"/>
  <c r="V14" i="3"/>
  <c r="V13" i="3"/>
  <c r="V12" i="3"/>
  <c r="O12" i="3"/>
  <c r="O13" i="3"/>
  <c r="O14" i="3"/>
  <c r="O15" i="3"/>
  <c r="O16" i="3"/>
  <c r="O17" i="3"/>
  <c r="O18" i="3"/>
  <c r="O19" i="3"/>
  <c r="O20" i="3"/>
  <c r="O21" i="3"/>
  <c r="O22" i="3"/>
  <c r="O23" i="3"/>
  <c r="H12" i="3"/>
  <c r="H13" i="3"/>
  <c r="H14" i="3"/>
  <c r="H15" i="3"/>
  <c r="H16" i="3"/>
  <c r="H17" i="3"/>
  <c r="H18" i="3"/>
  <c r="H19" i="3"/>
  <c r="H20" i="3"/>
  <c r="H21" i="3"/>
  <c r="H22" i="3"/>
  <c r="H23" i="3"/>
  <c r="BD35" i="3"/>
  <c r="AQ35" i="3"/>
  <c r="AP35" i="3"/>
  <c r="U35" i="3"/>
  <c r="T35" i="3"/>
  <c r="S35" i="3"/>
  <c r="R35" i="3"/>
  <c r="Q35" i="3"/>
  <c r="N35" i="3"/>
  <c r="M35" i="3"/>
  <c r="L35" i="3"/>
  <c r="K35" i="3"/>
  <c r="J35" i="3"/>
  <c r="D35" i="3"/>
  <c r="BD34" i="3"/>
  <c r="AQ34" i="3"/>
  <c r="AP34" i="3"/>
  <c r="U34" i="3"/>
  <c r="T34" i="3"/>
  <c r="S34" i="3"/>
  <c r="R34" i="3"/>
  <c r="Q34" i="3"/>
  <c r="N34" i="3"/>
  <c r="M34" i="3"/>
  <c r="L34" i="3"/>
  <c r="K34" i="3"/>
  <c r="J34" i="3"/>
  <c r="D34" i="3"/>
  <c r="BD33" i="3"/>
  <c r="AQ33" i="3"/>
  <c r="AP33" i="3"/>
  <c r="U33" i="3"/>
  <c r="T33" i="3"/>
  <c r="S33" i="3"/>
  <c r="R33" i="3"/>
  <c r="Q33" i="3"/>
  <c r="N33" i="3"/>
  <c r="M33" i="3"/>
  <c r="L33" i="3"/>
  <c r="K33" i="3"/>
  <c r="J33" i="3"/>
  <c r="D33" i="3"/>
  <c r="BD32" i="3"/>
  <c r="AQ32" i="3"/>
  <c r="AP32" i="3"/>
  <c r="U32" i="3"/>
  <c r="T32" i="3"/>
  <c r="S32" i="3"/>
  <c r="R32" i="3"/>
  <c r="Q32" i="3"/>
  <c r="N32" i="3"/>
  <c r="M32" i="3"/>
  <c r="L32" i="3"/>
  <c r="K32" i="3"/>
  <c r="J32" i="3"/>
  <c r="D32" i="3"/>
  <c r="BD31" i="3"/>
  <c r="AQ31" i="3"/>
  <c r="AP31" i="3"/>
  <c r="U31" i="3"/>
  <c r="T31" i="3"/>
  <c r="S31" i="3"/>
  <c r="R31" i="3"/>
  <c r="Q31" i="3"/>
  <c r="N31" i="3"/>
  <c r="M31" i="3"/>
  <c r="L31" i="3"/>
  <c r="K31" i="3"/>
  <c r="J31" i="3"/>
  <c r="BD30" i="3"/>
  <c r="AQ30" i="3"/>
  <c r="AP30" i="3"/>
  <c r="U30" i="3"/>
  <c r="T30" i="3"/>
  <c r="S30" i="3"/>
  <c r="R30" i="3"/>
  <c r="Q30" i="3"/>
  <c r="N30" i="3"/>
  <c r="M30" i="3"/>
  <c r="L30" i="3"/>
  <c r="K30" i="3"/>
  <c r="J30" i="3"/>
  <c r="D30" i="3"/>
  <c r="BD29" i="3"/>
  <c r="AQ29" i="3"/>
  <c r="AP29" i="3"/>
  <c r="U29" i="3"/>
  <c r="T29" i="3"/>
  <c r="S29" i="3"/>
  <c r="R29" i="3"/>
  <c r="Q29" i="3"/>
  <c r="N29" i="3"/>
  <c r="M29" i="3"/>
  <c r="L29" i="3"/>
  <c r="K29" i="3"/>
  <c r="J29" i="3"/>
  <c r="D29" i="3"/>
  <c r="BD28" i="3"/>
  <c r="AQ28" i="3"/>
  <c r="AP28" i="3"/>
  <c r="U28" i="3"/>
  <c r="T28" i="3"/>
  <c r="S28" i="3"/>
  <c r="R28" i="3"/>
  <c r="Q28" i="3"/>
  <c r="N28" i="3"/>
  <c r="M28" i="3"/>
  <c r="L28" i="3"/>
  <c r="K28" i="3"/>
  <c r="J28" i="3"/>
  <c r="D28" i="3"/>
  <c r="BD27" i="3"/>
  <c r="AQ27" i="3"/>
  <c r="AP27" i="3"/>
  <c r="U27" i="3"/>
  <c r="T27" i="3"/>
  <c r="S27" i="3"/>
  <c r="R27" i="3"/>
  <c r="Q27" i="3"/>
  <c r="M27" i="3"/>
  <c r="L27" i="3"/>
  <c r="K27" i="3"/>
  <c r="J27" i="3"/>
  <c r="D27" i="3"/>
  <c r="AX26" i="3"/>
  <c r="AX40" i="3" s="1"/>
  <c r="AW26" i="3"/>
  <c r="AW37" i="3" s="1"/>
  <c r="AV26" i="3"/>
  <c r="AU26" i="3"/>
  <c r="AT26" i="3"/>
  <c r="AT36" i="3" s="1"/>
  <c r="AM26" i="3"/>
  <c r="AM36" i="3" s="1"/>
  <c r="AL26" i="3"/>
  <c r="AK26" i="3"/>
  <c r="AJ26" i="3"/>
  <c r="AJ37" i="3" s="1"/>
  <c r="AG26" i="3"/>
  <c r="AG27" i="3" s="1"/>
  <c r="AF26" i="3"/>
  <c r="AE26" i="3"/>
  <c r="AB26" i="3"/>
  <c r="AB30" i="3" s="1"/>
  <c r="AA26" i="3"/>
  <c r="Z26" i="3"/>
  <c r="Y26" i="3"/>
  <c r="X26" i="3"/>
  <c r="X40" i="3" s="1"/>
  <c r="G26" i="3"/>
  <c r="G42" i="3" s="1"/>
  <c r="F26" i="3"/>
  <c r="F37" i="3" s="1"/>
  <c r="E26" i="3"/>
  <c r="BG11" i="3"/>
  <c r="AY11" i="3"/>
  <c r="AR11" i="3"/>
  <c r="AN11" i="3"/>
  <c r="AH11" i="3"/>
  <c r="AC11" i="3"/>
  <c r="V11" i="3"/>
  <c r="O11" i="3"/>
  <c r="H11" i="3"/>
  <c r="BG10" i="3"/>
  <c r="AY10" i="3"/>
  <c r="AR10" i="3"/>
  <c r="AN10" i="3"/>
  <c r="AH10" i="3"/>
  <c r="AC10" i="3"/>
  <c r="V10" i="3"/>
  <c r="O10" i="3"/>
  <c r="H10" i="3"/>
  <c r="BG9" i="3"/>
  <c r="AY9" i="3"/>
  <c r="AR9" i="3"/>
  <c r="AN9" i="3"/>
  <c r="AH9" i="3"/>
  <c r="AC9" i="3"/>
  <c r="V9" i="3"/>
  <c r="O9" i="3"/>
  <c r="H9" i="3"/>
  <c r="BG8" i="3"/>
  <c r="AR8" i="3"/>
  <c r="AH8" i="3"/>
  <c r="AC8" i="3"/>
  <c r="V8" i="3"/>
  <c r="O8" i="3"/>
  <c r="H8" i="3"/>
  <c r="BG7" i="3"/>
  <c r="AY7" i="3"/>
  <c r="AR7" i="3"/>
  <c r="AH7" i="3"/>
  <c r="AC7" i="3"/>
  <c r="V7" i="3"/>
  <c r="O7" i="3"/>
  <c r="H7" i="3"/>
  <c r="BG6" i="3"/>
  <c r="AY6" i="3"/>
  <c r="AR6" i="3"/>
  <c r="AN6" i="3"/>
  <c r="AH6" i="3"/>
  <c r="AC6" i="3"/>
  <c r="V6" i="3"/>
  <c r="O6" i="3"/>
  <c r="H6" i="3"/>
  <c r="BG5" i="3"/>
  <c r="AY5" i="3"/>
  <c r="AR5" i="3"/>
  <c r="AN5" i="3"/>
  <c r="AH5" i="3"/>
  <c r="AC5" i="3"/>
  <c r="V5" i="3"/>
  <c r="O5" i="3"/>
  <c r="H5" i="3"/>
  <c r="BG4" i="3"/>
  <c r="AY4" i="3"/>
  <c r="AR4" i="3"/>
  <c r="AN4" i="3"/>
  <c r="AH4" i="3"/>
  <c r="AC4" i="3"/>
  <c r="V4" i="3"/>
  <c r="O4" i="3"/>
  <c r="H4" i="3"/>
  <c r="BG3" i="3"/>
  <c r="AY3" i="3"/>
  <c r="AR3" i="3"/>
  <c r="AN3" i="3"/>
  <c r="AH3" i="3"/>
  <c r="AC3" i="3"/>
  <c r="V3" i="3"/>
  <c r="O3" i="3"/>
  <c r="H3" i="3"/>
  <c r="AF45" i="3" l="1"/>
  <c r="AF44" i="3"/>
  <c r="AF37" i="3"/>
  <c r="AF40" i="3"/>
  <c r="AF43" i="3"/>
  <c r="AF46" i="3"/>
  <c r="AF47" i="3"/>
  <c r="AF41" i="3"/>
  <c r="BF41" i="3" s="1"/>
  <c r="BI41" i="3" s="1"/>
  <c r="AF36" i="3"/>
  <c r="AV27" i="3"/>
  <c r="AV42" i="3"/>
  <c r="AV39" i="3"/>
  <c r="AV47" i="3"/>
  <c r="AV36" i="3"/>
  <c r="AV44" i="3"/>
  <c r="AV41" i="3"/>
  <c r="AV38" i="3"/>
  <c r="AV46" i="3"/>
  <c r="AV43" i="3"/>
  <c r="AV45" i="3"/>
  <c r="AV37" i="3"/>
  <c r="Y43" i="3"/>
  <c r="Y40" i="3"/>
  <c r="Y37" i="3"/>
  <c r="Y39" i="3"/>
  <c r="BF39" i="3" s="1"/>
  <c r="BI39" i="3" s="1"/>
  <c r="Y47" i="3"/>
  <c r="Y36" i="3"/>
  <c r="Y44" i="3"/>
  <c r="AK37" i="3"/>
  <c r="AK39" i="3"/>
  <c r="AK41" i="3"/>
  <c r="AK43" i="3"/>
  <c r="AK45" i="3"/>
  <c r="AK47" i="3"/>
  <c r="AK36" i="3"/>
  <c r="AK38" i="3"/>
  <c r="AK40" i="3"/>
  <c r="AK42" i="3"/>
  <c r="AK44" i="3"/>
  <c r="AK46" i="3"/>
  <c r="BF33" i="3"/>
  <c r="BI33" i="3" s="1"/>
  <c r="BL33" i="3" s="1"/>
  <c r="Z38" i="3"/>
  <c r="BF38" i="3" s="1"/>
  <c r="BI38" i="3" s="1"/>
  <c r="Z46" i="3"/>
  <c r="Z43" i="3"/>
  <c r="Z40" i="3"/>
  <c r="Z42" i="3"/>
  <c r="Z39" i="3"/>
  <c r="Z47" i="3"/>
  <c r="AL37" i="3"/>
  <c r="AL39" i="3"/>
  <c r="AL41" i="3"/>
  <c r="AL43" i="3"/>
  <c r="AL45" i="3"/>
  <c r="AL47" i="3"/>
  <c r="AF38" i="3"/>
  <c r="AL44" i="3"/>
  <c r="AA41" i="3"/>
  <c r="AA38" i="3"/>
  <c r="AA46" i="3"/>
  <c r="AA37" i="3"/>
  <c r="AA45" i="3"/>
  <c r="AA42" i="3"/>
  <c r="BF45" i="3"/>
  <c r="BI45" i="3" s="1"/>
  <c r="BL45" i="3" s="1"/>
  <c r="BF37" i="3"/>
  <c r="BI37" i="3" s="1"/>
  <c r="BL37" i="3" s="1"/>
  <c r="AA44" i="3"/>
  <c r="Z41" i="3"/>
  <c r="Y38" i="3"/>
  <c r="AF42" i="3"/>
  <c r="AM43" i="3"/>
  <c r="AL38" i="3"/>
  <c r="Z44" i="3"/>
  <c r="Y41" i="3"/>
  <c r="AM42" i="3"/>
  <c r="AM37" i="3"/>
  <c r="E40" i="3"/>
  <c r="E32" i="3"/>
  <c r="AE44" i="3"/>
  <c r="AE46" i="3"/>
  <c r="AE40" i="3"/>
  <c r="AE43" i="3"/>
  <c r="AE38" i="3"/>
  <c r="AE47" i="3"/>
  <c r="AE36" i="3"/>
  <c r="AE45" i="3"/>
  <c r="AE39" i="3"/>
  <c r="AU27" i="3"/>
  <c r="AU39" i="3"/>
  <c r="AU47" i="3"/>
  <c r="AU36" i="3"/>
  <c r="AU44" i="3"/>
  <c r="AU41" i="3"/>
  <c r="AU38" i="3"/>
  <c r="AU46" i="3"/>
  <c r="AU43" i="3"/>
  <c r="AU40" i="3"/>
  <c r="E41" i="3"/>
  <c r="BF43" i="3"/>
  <c r="BI43" i="3" s="1"/>
  <c r="Y46" i="3"/>
  <c r="BF46" i="3" s="1"/>
  <c r="BI46" i="3" s="1"/>
  <c r="AM47" i="3"/>
  <c r="BF47" i="3" s="1"/>
  <c r="BI47" i="3" s="1"/>
  <c r="BL47" i="3" s="1"/>
  <c r="AL42" i="3"/>
  <c r="AV40" i="3"/>
  <c r="Y45" i="3"/>
  <c r="Y42" i="3"/>
  <c r="BF42" i="3" s="1"/>
  <c r="BI42" i="3" s="1"/>
  <c r="BL42" i="3" s="1"/>
  <c r="Z36" i="3"/>
  <c r="AF39" i="3"/>
  <c r="X44" i="3"/>
  <c r="BF44" i="3" s="1"/>
  <c r="BI44" i="3" s="1"/>
  <c r="BL44" i="3" s="1"/>
  <c r="AB40" i="3"/>
  <c r="X36" i="3"/>
  <c r="BF36" i="3" s="1"/>
  <c r="BI36" i="3" s="1"/>
  <c r="AG38" i="3"/>
  <c r="AJ46" i="3"/>
  <c r="AJ44" i="3"/>
  <c r="AJ42" i="3"/>
  <c r="AJ40" i="3"/>
  <c r="BF40" i="3" s="1"/>
  <c r="BI40" i="3" s="1"/>
  <c r="BL40" i="3" s="1"/>
  <c r="AJ38" i="3"/>
  <c r="AJ36" i="3"/>
  <c r="AX44" i="3"/>
  <c r="AW41" i="3"/>
  <c r="AT40" i="3"/>
  <c r="AX36" i="3"/>
  <c r="AW44" i="3"/>
  <c r="AT43" i="3"/>
  <c r="AX39" i="3"/>
  <c r="AW36" i="3"/>
  <c r="AB41" i="3"/>
  <c r="AG37" i="3"/>
  <c r="AW42" i="3"/>
  <c r="AT41" i="3"/>
  <c r="AB44" i="3"/>
  <c r="AB36" i="3"/>
  <c r="AG42" i="3"/>
  <c r="AJ47" i="3"/>
  <c r="AJ45" i="3"/>
  <c r="AJ43" i="3"/>
  <c r="AJ41" i="3"/>
  <c r="AJ39" i="3"/>
  <c r="AW45" i="3"/>
  <c r="AT44" i="3"/>
  <c r="AG44" i="3"/>
  <c r="AG45" i="3"/>
  <c r="G32" i="3"/>
  <c r="F38" i="3"/>
  <c r="F39" i="3"/>
  <c r="F47" i="3"/>
  <c r="E37" i="3"/>
  <c r="BE37" i="3" s="1"/>
  <c r="E45" i="3"/>
  <c r="F46" i="3"/>
  <c r="F42" i="3"/>
  <c r="E42" i="3"/>
  <c r="E47" i="3"/>
  <c r="F44" i="3"/>
  <c r="G41" i="3"/>
  <c r="E39" i="3"/>
  <c r="BE39" i="3" s="1"/>
  <c r="F36" i="3"/>
  <c r="G47" i="3"/>
  <c r="G44" i="3"/>
  <c r="G36" i="3"/>
  <c r="G46" i="3"/>
  <c r="E44" i="3"/>
  <c r="F41" i="3"/>
  <c r="G38" i="3"/>
  <c r="E36" i="3"/>
  <c r="G39" i="3"/>
  <c r="E46" i="3"/>
  <c r="F43" i="3"/>
  <c r="G40" i="3"/>
  <c r="E38" i="3"/>
  <c r="G45" i="3"/>
  <c r="E43" i="3"/>
  <c r="BE43" i="3" s="1"/>
  <c r="F40" i="3"/>
  <c r="G37" i="3"/>
  <c r="G43" i="3"/>
  <c r="F45" i="3"/>
  <c r="G27" i="3"/>
  <c r="AX29" i="3"/>
  <c r="AE27" i="3"/>
  <c r="AA34" i="3"/>
  <c r="BF34" i="3" s="1"/>
  <c r="BI34" i="3" s="1"/>
  <c r="BL34" i="3" s="1"/>
  <c r="AA33" i="3"/>
  <c r="AA35" i="3"/>
  <c r="AA32" i="3"/>
  <c r="AA30" i="3"/>
  <c r="AA31" i="3"/>
  <c r="AA28" i="3"/>
  <c r="AA29" i="3"/>
  <c r="AM34" i="3"/>
  <c r="AM35" i="3"/>
  <c r="AM33" i="3"/>
  <c r="AM32" i="3"/>
  <c r="AM30" i="3"/>
  <c r="AM31" i="3"/>
  <c r="AM28" i="3"/>
  <c r="AM29" i="3"/>
  <c r="AF27" i="3"/>
  <c r="AT27" i="3"/>
  <c r="X28" i="3"/>
  <c r="AL34" i="3"/>
  <c r="AL35" i="3"/>
  <c r="AL33" i="3"/>
  <c r="AL32" i="3"/>
  <c r="AL31" i="3"/>
  <c r="AL30" i="3"/>
  <c r="AL28" i="3"/>
  <c r="AB35" i="3"/>
  <c r="AB34" i="3"/>
  <c r="AB32" i="3"/>
  <c r="AB33" i="3"/>
  <c r="AB31" i="3"/>
  <c r="AB28" i="3"/>
  <c r="AB29" i="3"/>
  <c r="AT35" i="3"/>
  <c r="AT34" i="3"/>
  <c r="AT33" i="3"/>
  <c r="AT31" i="3"/>
  <c r="AT32" i="3"/>
  <c r="AT28" i="3"/>
  <c r="AT29" i="3"/>
  <c r="AT30" i="3"/>
  <c r="AJ28" i="3"/>
  <c r="Z35" i="3"/>
  <c r="Z34" i="3"/>
  <c r="Z33" i="3"/>
  <c r="Z32" i="3"/>
  <c r="Z31" i="3"/>
  <c r="Z30" i="3"/>
  <c r="Z28" i="3"/>
  <c r="E34" i="3"/>
  <c r="E33" i="3"/>
  <c r="E35" i="3"/>
  <c r="E30" i="3"/>
  <c r="E28" i="3"/>
  <c r="E31" i="3"/>
  <c r="E29" i="3"/>
  <c r="AE35" i="3"/>
  <c r="BF35" i="3" s="1"/>
  <c r="BI35" i="3" s="1"/>
  <c r="AE32" i="3"/>
  <c r="AE34" i="3"/>
  <c r="AE33" i="3"/>
  <c r="AE31" i="3"/>
  <c r="AE28" i="3"/>
  <c r="AE29" i="3"/>
  <c r="AE30" i="3"/>
  <c r="AU35" i="3"/>
  <c r="AU33" i="3"/>
  <c r="AU32" i="3"/>
  <c r="AU31" i="3"/>
  <c r="AU28" i="3"/>
  <c r="AU29" i="3"/>
  <c r="AU30" i="3"/>
  <c r="AU34" i="3"/>
  <c r="X27" i="3"/>
  <c r="BF27" i="3" s="1"/>
  <c r="BI27" i="3" s="1"/>
  <c r="AJ27" i="3"/>
  <c r="F35" i="3"/>
  <c r="F34" i="3"/>
  <c r="F32" i="3"/>
  <c r="F31" i="3"/>
  <c r="F33" i="3"/>
  <c r="F28" i="3"/>
  <c r="F29" i="3"/>
  <c r="AF35" i="3"/>
  <c r="AF34" i="3"/>
  <c r="AF33" i="3"/>
  <c r="AF32" i="3"/>
  <c r="AF31" i="3"/>
  <c r="AF28" i="3"/>
  <c r="AF29" i="3"/>
  <c r="AF30" i="3"/>
  <c r="AV35" i="3"/>
  <c r="AV34" i="3"/>
  <c r="AV33" i="3"/>
  <c r="AV31" i="3"/>
  <c r="AV32" i="3"/>
  <c r="AV29" i="3"/>
  <c r="AV30" i="3"/>
  <c r="Y27" i="3"/>
  <c r="AK27" i="3"/>
  <c r="AW27" i="3"/>
  <c r="Z29" i="3"/>
  <c r="G35" i="3"/>
  <c r="G34" i="3"/>
  <c r="G33" i="3"/>
  <c r="G31" i="3"/>
  <c r="G28" i="3"/>
  <c r="G29" i="3"/>
  <c r="G30" i="3"/>
  <c r="AG35" i="3"/>
  <c r="AG34" i="3"/>
  <c r="AG33" i="3"/>
  <c r="AG32" i="3"/>
  <c r="AG31" i="3"/>
  <c r="AG28" i="3"/>
  <c r="AG29" i="3"/>
  <c r="AG30" i="3"/>
  <c r="AW35" i="3"/>
  <c r="AW34" i="3"/>
  <c r="AW33" i="3"/>
  <c r="AW32" i="3"/>
  <c r="AW31" i="3"/>
  <c r="AW29" i="3"/>
  <c r="AW30" i="3"/>
  <c r="AW28" i="3"/>
  <c r="Z27" i="3"/>
  <c r="AL27" i="3"/>
  <c r="AX27" i="3"/>
  <c r="AV28" i="3"/>
  <c r="AL29" i="3"/>
  <c r="F30" i="3"/>
  <c r="X35" i="3"/>
  <c r="X34" i="3"/>
  <c r="X33" i="3"/>
  <c r="X31" i="3"/>
  <c r="BF31" i="3" s="1"/>
  <c r="BI31" i="3" s="1"/>
  <c r="X32" i="3"/>
  <c r="X29" i="3"/>
  <c r="BF29" i="3" s="1"/>
  <c r="BI29" i="3" s="1"/>
  <c r="BL29" i="3" s="1"/>
  <c r="X30" i="3"/>
  <c r="BF30" i="3" s="1"/>
  <c r="BI30" i="3" s="1"/>
  <c r="AJ34" i="3"/>
  <c r="AJ35" i="3"/>
  <c r="AJ33" i="3"/>
  <c r="AJ32" i="3"/>
  <c r="AJ31" i="3"/>
  <c r="AJ29" i="3"/>
  <c r="AJ30" i="3"/>
  <c r="AX34" i="3"/>
  <c r="AX33" i="3"/>
  <c r="AX32" i="3"/>
  <c r="AX31" i="3"/>
  <c r="AX35" i="3"/>
  <c r="AX30" i="3"/>
  <c r="AX28" i="3"/>
  <c r="E27" i="3"/>
  <c r="AA27" i="3"/>
  <c r="AM27" i="3"/>
  <c r="Y35" i="3"/>
  <c r="Y34" i="3"/>
  <c r="Y33" i="3"/>
  <c r="Y32" i="3"/>
  <c r="Y31" i="3"/>
  <c r="Y29" i="3"/>
  <c r="Y30" i="3"/>
  <c r="Y28" i="3"/>
  <c r="BF28" i="3" s="1"/>
  <c r="BI28" i="3" s="1"/>
  <c r="AK35" i="3"/>
  <c r="AK34" i="3"/>
  <c r="AK33" i="3"/>
  <c r="AK32" i="3"/>
  <c r="AK31" i="3"/>
  <c r="AK29" i="3"/>
  <c r="AK30" i="3"/>
  <c r="AK28" i="3"/>
  <c r="F27" i="3"/>
  <c r="AB27" i="3"/>
  <c r="BJ39" i="3" l="1"/>
  <c r="BM39" i="3" s="1"/>
  <c r="BL39" i="3"/>
  <c r="BL30" i="3"/>
  <c r="BL36" i="3"/>
  <c r="BL28" i="3"/>
  <c r="BL35" i="3"/>
  <c r="BL31" i="3"/>
  <c r="BL46" i="3"/>
  <c r="BL38" i="3"/>
  <c r="BG43" i="3"/>
  <c r="BH43" i="3"/>
  <c r="BK43" i="3" s="1"/>
  <c r="BG39" i="3"/>
  <c r="BH39" i="3"/>
  <c r="BK39" i="3" s="1"/>
  <c r="BG37" i="3"/>
  <c r="BH37" i="3"/>
  <c r="BE29" i="3"/>
  <c r="BE27" i="3"/>
  <c r="BH27" i="3" s="1"/>
  <c r="BJ27" i="3" s="1"/>
  <c r="BE31" i="3"/>
  <c r="BE38" i="3"/>
  <c r="BE44" i="3"/>
  <c r="BL43" i="3"/>
  <c r="BE28" i="3"/>
  <c r="BE40" i="3"/>
  <c r="BE30" i="3"/>
  <c r="BE42" i="3"/>
  <c r="BE41" i="3"/>
  <c r="BE35" i="3"/>
  <c r="BE46" i="3"/>
  <c r="BE33" i="3"/>
  <c r="BE34" i="3"/>
  <c r="BE36" i="3"/>
  <c r="BE45" i="3"/>
  <c r="BE32" i="3"/>
  <c r="BH32" i="3" s="1"/>
  <c r="BF32" i="3"/>
  <c r="BI32" i="3" s="1"/>
  <c r="BL32" i="3" s="1"/>
  <c r="BE47" i="3"/>
  <c r="BG47" i="3" s="1"/>
  <c r="BL41" i="3"/>
  <c r="BL27" i="3"/>
  <c r="BG42" i="3" l="1"/>
  <c r="BH42" i="3"/>
  <c r="BG31" i="3"/>
  <c r="BH31" i="3"/>
  <c r="BG45" i="3"/>
  <c r="BH45" i="3"/>
  <c r="BG30" i="3"/>
  <c r="BH30" i="3"/>
  <c r="BG36" i="3"/>
  <c r="BH36" i="3"/>
  <c r="BG40" i="3"/>
  <c r="BH40" i="3"/>
  <c r="BG29" i="3"/>
  <c r="BH29" i="3"/>
  <c r="BG34" i="3"/>
  <c r="BH34" i="3"/>
  <c r="BG28" i="3"/>
  <c r="BH28" i="3"/>
  <c r="BJ37" i="3"/>
  <c r="BM37" i="3" s="1"/>
  <c r="BK37" i="3"/>
  <c r="BG33" i="3"/>
  <c r="BH33" i="3"/>
  <c r="BG46" i="3"/>
  <c r="BH46" i="3"/>
  <c r="BJ43" i="3"/>
  <c r="BM43" i="3" s="1"/>
  <c r="BG35" i="3"/>
  <c r="BH35" i="3"/>
  <c r="BG44" i="3"/>
  <c r="BH44" i="3"/>
  <c r="BG41" i="3"/>
  <c r="BH41" i="3"/>
  <c r="BG38" i="3"/>
  <c r="BH38" i="3"/>
  <c r="BG32" i="3"/>
  <c r="BJ32" i="3"/>
  <c r="BM32" i="3" s="1"/>
  <c r="BK32" i="3"/>
  <c r="BH47" i="3"/>
  <c r="BK47" i="3" s="1"/>
  <c r="BJ47" i="3"/>
  <c r="BM47" i="3" s="1"/>
  <c r="BI50" i="3"/>
  <c r="BI49" i="3"/>
  <c r="BI48" i="3"/>
  <c r="BG27" i="3"/>
  <c r="BJ40" i="3" l="1"/>
  <c r="BM40" i="3" s="1"/>
  <c r="BK40" i="3"/>
  <c r="BK31" i="3"/>
  <c r="BJ31" i="3"/>
  <c r="BM31" i="3" s="1"/>
  <c r="BK35" i="3"/>
  <c r="BJ35" i="3"/>
  <c r="BM35" i="3" s="1"/>
  <c r="BK38" i="3"/>
  <c r="BJ38" i="3"/>
  <c r="BM38" i="3" s="1"/>
  <c r="BK46" i="3"/>
  <c r="BJ46" i="3"/>
  <c r="BM46" i="3" s="1"/>
  <c r="BJ34" i="3"/>
  <c r="BM34" i="3" s="1"/>
  <c r="BK34" i="3"/>
  <c r="BK30" i="3"/>
  <c r="BJ30" i="3"/>
  <c r="BM30" i="3" s="1"/>
  <c r="BK41" i="3"/>
  <c r="BJ41" i="3"/>
  <c r="BM41" i="3" s="1"/>
  <c r="BJ33" i="3"/>
  <c r="BM33" i="3" s="1"/>
  <c r="BK33" i="3"/>
  <c r="BJ29" i="3"/>
  <c r="BM29" i="3" s="1"/>
  <c r="BK29" i="3"/>
  <c r="BJ45" i="3"/>
  <c r="BM45" i="3" s="1"/>
  <c r="BK45" i="3"/>
  <c r="BK44" i="3"/>
  <c r="BJ44" i="3"/>
  <c r="BM44" i="3" s="1"/>
  <c r="BK28" i="3"/>
  <c r="BJ28" i="3"/>
  <c r="BM28" i="3" s="1"/>
  <c r="BK36" i="3"/>
  <c r="BJ36" i="3"/>
  <c r="BM36" i="3" s="1"/>
  <c r="BJ42" i="3"/>
  <c r="BM42" i="3" s="1"/>
  <c r="BK42" i="3"/>
  <c r="BH50" i="3"/>
  <c r="BH48" i="3"/>
  <c r="BH49" i="3"/>
  <c r="BK27" i="3"/>
  <c r="BJ49" i="3" l="1"/>
  <c r="BJ48" i="3"/>
  <c r="BJ50" i="3"/>
  <c r="BM2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A53" authorId="0" shapeId="0" xr:uid="{38B048EC-4F1F-4FB2-9791-D7F69F914EC0}">
      <text>
        <r>
          <rPr>
            <b/>
            <sz val="9"/>
            <color indexed="81"/>
            <rFont val="Tahoma"/>
            <family val="2"/>
          </rPr>
          <t>Usuario de Windows:</t>
        </r>
        <r>
          <rPr>
            <sz val="9"/>
            <color indexed="81"/>
            <rFont val="Tahoma"/>
            <family val="2"/>
          </rPr>
          <t xml:space="preserve">
Table 3</t>
        </r>
      </text>
    </comment>
    <comment ref="A91" authorId="0" shapeId="0" xr:uid="{642BE4DA-E635-41FE-A04E-53557EF5B888}">
      <text>
        <r>
          <rPr>
            <b/>
            <sz val="9"/>
            <color indexed="81"/>
            <rFont val="Tahoma"/>
            <family val="2"/>
          </rPr>
          <t>Usuario de Windows:</t>
        </r>
        <r>
          <rPr>
            <sz val="9"/>
            <color indexed="81"/>
            <rFont val="Tahoma"/>
            <family val="2"/>
          </rPr>
          <t xml:space="preserve">
Table 4</t>
        </r>
      </text>
    </comment>
  </commentList>
</comments>
</file>

<file path=xl/sharedStrings.xml><?xml version="1.0" encoding="utf-8"?>
<sst xmlns="http://schemas.openxmlformats.org/spreadsheetml/2006/main" count="515" uniqueCount="199">
  <si>
    <t>Body form</t>
  </si>
  <si>
    <t>Check</t>
  </si>
  <si>
    <t>Litrature</t>
  </si>
  <si>
    <t>Body texture</t>
  </si>
  <si>
    <t>Size (mm)</t>
  </si>
  <si>
    <t>Adult longevity</t>
  </si>
  <si>
    <t>Reproductive frequency</t>
  </si>
  <si>
    <t>Developmental type</t>
  </si>
  <si>
    <t>Regenation of colony or body parts</t>
  </si>
  <si>
    <t>Environmental position</t>
  </si>
  <si>
    <t>Feeding habit</t>
  </si>
  <si>
    <t>Erect </t>
  </si>
  <si>
    <t>Spherical (round body)</t>
  </si>
  <si>
    <t>Low profile (thin - inconspicous)</t>
  </si>
  <si>
    <t xml:space="preserve">Thin exoskeleton or shell </t>
  </si>
  <si>
    <t>Hard exoskeleton or shell</t>
  </si>
  <si>
    <t>Durable/Flexible</t>
  </si>
  <si>
    <t>Brittle/Fragile</t>
  </si>
  <si>
    <t>Unprotected soft tissue</t>
  </si>
  <si>
    <t>0-10</t>
  </si>
  <si>
    <t>11-20</t>
  </si>
  <si>
    <t>21-50</t>
  </si>
  <si>
    <t>51-100</t>
  </si>
  <si>
    <t>&gt;100</t>
  </si>
  <si>
    <t>&lt;1yr</t>
  </si>
  <si>
    <t>1-3yrs</t>
  </si>
  <si>
    <t>3-6yrs</t>
  </si>
  <si>
    <t>6-10yrs</t>
  </si>
  <si>
    <t>&gt;10yrs</t>
  </si>
  <si>
    <t>Semelparous-Monotelic</t>
  </si>
  <si>
    <t>Iteroparous-Polytelic</t>
  </si>
  <si>
    <t>Semi-continous</t>
  </si>
  <si>
    <t>Fragmentation/Fission</t>
  </si>
  <si>
    <t>Direct</t>
  </si>
  <si>
    <t>Lecitotrophic</t>
  </si>
  <si>
    <t>Planktotrophic</t>
  </si>
  <si>
    <t>Y</t>
  </si>
  <si>
    <t>N</t>
  </si>
  <si>
    <t>Deep</t>
  </si>
  <si>
    <t>Middle</t>
  </si>
  <si>
    <t>Top</t>
  </si>
  <si>
    <t>Interface</t>
  </si>
  <si>
    <t>Epibenthic</t>
  </si>
  <si>
    <t>Suspension/filter feeder</t>
  </si>
  <si>
    <t>Deposit feeder (inkl. Both)</t>
  </si>
  <si>
    <t>Predator</t>
  </si>
  <si>
    <t>Scavenger</t>
  </si>
  <si>
    <t>Herbivore</t>
  </si>
  <si>
    <t>Miner/Borer</t>
  </si>
  <si>
    <t>Wood W. 1802. Observations on the hinges of British Bivalve shells. Transactions of the Linnean Society of London, 6: 154-176, pl. 14-18</t>
  </si>
  <si>
    <t>Expert</t>
  </si>
  <si>
    <t>Epi</t>
  </si>
  <si>
    <t>Biotic</t>
  </si>
  <si>
    <t>Metridium senile</t>
  </si>
  <si>
    <t>Marlin</t>
  </si>
  <si>
    <t>Rouse &amp; Pleijel</t>
  </si>
  <si>
    <t>Asterias rubens</t>
  </si>
  <si>
    <t>Buccinum undatum</t>
  </si>
  <si>
    <t>Cancer pagurus</t>
  </si>
  <si>
    <t>Hayward and Ryland</t>
  </si>
  <si>
    <t>Hartmann Schroeder</t>
  </si>
  <si>
    <t>Gibbs</t>
  </si>
  <si>
    <t>STANLEY J. EDMONDS https://www.environment.gov.au/system/files/resources/d603deda-71f4-4647-a3a8-0fe7945f5f32/files/4a-polychaetes-05-sipuncula-03.pdf</t>
  </si>
  <si>
    <t>Tubularia indivisa</t>
  </si>
  <si>
    <t>Hydrozoa</t>
  </si>
  <si>
    <t>Nemertea</t>
  </si>
  <si>
    <t>Ophiura sp. (ophiura ophiura)</t>
  </si>
  <si>
    <t>Pagurus bernhardus</t>
  </si>
  <si>
    <t>Sagartia troglodytes</t>
  </si>
  <si>
    <t>RRI</t>
  </si>
  <si>
    <t>N RI</t>
  </si>
  <si>
    <t>N RPI</t>
  </si>
  <si>
    <t>N RRI</t>
  </si>
  <si>
    <t>Ophiura ophiura</t>
  </si>
  <si>
    <t>ID</t>
  </si>
  <si>
    <t>Tebble</t>
  </si>
  <si>
    <t>Graham</t>
  </si>
  <si>
    <t>http://species-identification.org/species.php?species_group=anthozoa&amp;id=81</t>
  </si>
  <si>
    <t>https://naturalhistory.museumwales.ac.uk/BritishBivalves/Browserecord.php?-recid=324</t>
  </si>
  <si>
    <t xml:space="preserve">Index calculations: raw index, standardized index and groups </t>
  </si>
  <si>
    <t xml:space="preserve">RI group </t>
  </si>
  <si>
    <t>Species list survey</t>
  </si>
  <si>
    <t>Species infromation used for review of traits</t>
  </si>
  <si>
    <t>RPI group</t>
  </si>
  <si>
    <t>RRI group</t>
  </si>
  <si>
    <t>RI</t>
  </si>
  <si>
    <t>RPI</t>
  </si>
  <si>
    <t>Litrature/Web address</t>
  </si>
  <si>
    <t xml:space="preserve"> https://animaldiversity.org/</t>
  </si>
  <si>
    <t>Animal diversity Web</t>
  </si>
  <si>
    <t>Barnes</t>
  </si>
  <si>
    <t>Ruppert, E.E., R.S. Fox and R.D. Barnes 2004 Invertebrate Zoology. A functional evolutionary approach. 7th Ed. Brooks/Cole, Thomson Learning learning, Inc. 990 p.</t>
  </si>
  <si>
    <t xml:space="preserve">Yonge </t>
  </si>
  <si>
    <t>http://species-identification.org/about.php</t>
  </si>
  <si>
    <t>Marine Species Identifcation Portal</t>
  </si>
  <si>
    <t>Expert judgment</t>
  </si>
  <si>
    <t>Ferrero</t>
  </si>
  <si>
    <t xml:space="preserve">Ploytraits </t>
  </si>
  <si>
    <t>FAO</t>
  </si>
  <si>
    <t>http://www.fao.org/fishery/species/search/en</t>
  </si>
  <si>
    <t>Word Register of Marine Species</t>
  </si>
  <si>
    <t>http://www.marinespecies.org/</t>
  </si>
  <si>
    <t>Garraffoni et al 2009  Postlarval development of Nicolea uspiana (Polychaeta: Terebellidae)Zoologia (Curitiba, Impr.) vol.26 no.1 Curitiba 
http://www.scielo.br/scielo.php?script=sci_arttext&amp;pid=S1984-46702009000100010</t>
  </si>
  <si>
    <t>Garraffoni</t>
  </si>
  <si>
    <t>Kinoshita</t>
  </si>
  <si>
    <t>Kinoshita et al. 2003 Life Cycle Characteristics of the Deep-Burrowing Mud Shrimp Upogebia Major (Thalassinidea: Upogebiidae) on a Tidal Flat Along the Northern Coast of Tokyo Bay. Journal of Crustacean Biology, Volume 23, Issue 2, Pages 318–327 https://academic.oup.com/jcb/article/23/2/318/2679794</t>
  </si>
  <si>
    <t>Sealife base</t>
  </si>
  <si>
    <t>Robertson</t>
  </si>
  <si>
    <t>Boltacheva &amp; Mazlumyan</t>
  </si>
  <si>
    <t>http://polytraits.lifewatchgreece.eu/</t>
  </si>
  <si>
    <t>https://www.marlin.ac.uk/</t>
  </si>
  <si>
    <t>Rouse, G. W.; Pleijel, F.:Polychaetes. Oxford University Press, Oxford, 2001, 354 pp.</t>
  </si>
  <si>
    <r>
      <t>Hayward, P. J., and J. S. Ryland. 1995. </t>
    </r>
    <r>
      <rPr>
        <i/>
        <sz val="12"/>
        <color rgb="FF000000"/>
        <rFont val="Arial Unicode MS"/>
        <family val="2"/>
      </rPr>
      <t>Handbook of the marine fauna of north-west Europe</t>
    </r>
    <r>
      <rPr>
        <sz val="12"/>
        <color rgb="FF000000"/>
        <rFont val="Arial Unicode MS"/>
        <family val="2"/>
      </rPr>
      <t>. Oxford: Oxford University Press.</t>
    </r>
  </si>
  <si>
    <t xml:space="preserve">Hartmann- Schröder 1996, Annelida, Borstenwurmer, Polychaeta; Polychaetes of the North Sea and Baltic. Published as vol 58 of Die Tierwelt Deutschlands by Gustav Fischer Verlag. </t>
  </si>
  <si>
    <t>http://www.marlin.ac.uk/biotic/</t>
  </si>
  <si>
    <t>https://www.sealifebase.ca/</t>
  </si>
  <si>
    <t>Tebble 1966 British Bivalve Seashells, pubished by Trustees of the British Museum (Natural History)</t>
  </si>
  <si>
    <t>Allmon 2011 Natural History of Turritelline Gastropods (Cerithiodea: Turritellidae): A Status Report, Malacologia, 54(2), 159-202, https://bioone.org/journals/malacologia/volume-54/issue-2/040.054.0107/Natural-History-of-Turritelline-Gastropods-Cerithiodea--Turritellidae--A/10.4002/040.054.0107.full</t>
  </si>
  <si>
    <t>Allmon</t>
  </si>
  <si>
    <t>Keverkidis</t>
  </si>
  <si>
    <t>KEVREKIDIS et al 1997   POPULATION DYNAMICS, REPRODUCTION AND GROWTH OF
UPOGEBIA PUSILLA (DECAPODA, THALASSINIDEA) IN THE EVROS
DELTA (NORTH AEGEAN SEA), Crustaccana 70 (7) https://decapoda.nhm.org/pdfs/18146/18146.pdf</t>
  </si>
  <si>
    <t>https://en.wikipedia.org/</t>
  </si>
  <si>
    <t>Ambrogi et al 1987, Temporal variations of secondary production in the marine bivalve Spisula subtruncata off the Po River delta (Italy), Estuarine, Coastal and Shelf Science, Volume 25, Issue 3,
https://reader.elsevier.com/reader/sd/pii/0272771487900795?token=EF48D44918E1A5B3FF1889E788194D3A023183C655A60C78276B76E9BFC9DBEDB4B66293A29B17E926471BE023A051D0</t>
  </si>
  <si>
    <t>Ambrogi</t>
  </si>
  <si>
    <t>Ashworth &amp; Annandale 1906 Observations on Some Aged Specimens of Sagartia Troglodytes, and on the Duration of Life in Cœlenterates, Proceedings of the Royal Society of Edinburgh(1), 295-308. https://www.cambridge.org/core/journals/proceedings-of-the-royal-society-of-edinburgh/article/observations-on-some-aged-specimens-of-sagartia-troglodytes-and-on-the-duration-of-life-in-coelenterates/13353714682B2816046EFE69D937722B</t>
  </si>
  <si>
    <t>Ashworth &amp; Annandale</t>
  </si>
  <si>
    <t>https://www.ecospark.ca</t>
  </si>
  <si>
    <t>Ecospark</t>
  </si>
  <si>
    <t>Souza</t>
  </si>
  <si>
    <t>Souzaet al  2000  Population dynamics and secondary production of Scolelepis squamata (Polychaeta: Spionidae) in an exposed sandy beach of southern Brazil Bulletin of Marine Science, Volume 67, Number 1, July 2000, pp. 221-233(13) A.https://www.ingentaconnect.com/content/umrsmas/bullmar/2000/00000067/00000001/art00020</t>
  </si>
  <si>
    <t>Simpson</t>
  </si>
  <si>
    <t>SIMPSON 1962 "REPRODUCTION OF THE POLYCHAETE GLYCERA DIBRANCHIATA AT SOLOMONS, MARYLAND," The Biological Bulletin 123, no. 2: 396-411.</t>
  </si>
  <si>
    <t>Selin</t>
  </si>
  <si>
    <t>Selin 2010 The growth and life span of bivalve mollusks at the northeastern coast of Sakhalin Island. Russ J Mar Biol 36, 258–269. https://doi.org/10.1134/S1063074010040048https://link.springer.com/content/pdf/10.1134%2FS1063074010040048.pdf</t>
  </si>
  <si>
    <t>C. M. Yonge 1949 On the Structure and Adaptations of the Tellinacea, Deposit-Feeding Eulamellibranchia Philosophical Transactions of the Royal Society of London. Series B, Biological Sciences Vol. 234, No. 609 (Sep. 5, 1949), pp. 29-76</t>
  </si>
  <si>
    <t>Wood</t>
  </si>
  <si>
    <t>Edmonds</t>
  </si>
  <si>
    <t>Natural history museum wales</t>
  </si>
  <si>
    <t>Wikipedia</t>
  </si>
  <si>
    <t>Robertson 1979, The Relationship Between Annual Production: Biomass and Lifespans for Marine Macrobenthos, Oecologia (Berl.) 38, 193-202</t>
  </si>
  <si>
    <t xml:space="preserve">Ferrero 2014, Observations on the ecology and reproductive biology of the sipunculan worm Aspidosiphon muelleri in temperate waters,  JMBA 94(8):1629–1638 </t>
  </si>
  <si>
    <t xml:space="preserve">Gibbs 2001 , Sipunculans Synopsis of the British Fauna ,FSC, No 12 </t>
  </si>
  <si>
    <t>Graham 1988 Molluscs: Prosobranch and Pyramidellid Gastropods, Synopsis of the British fauna No 2</t>
  </si>
  <si>
    <t>Boltacheva &amp; Mazlumyan (2003) THE GROWTH AND LONGEVITY OF CHAMELEA GALLINA (MOLLUSCA, VENERIDAE) IN THE BLACK SEA, Vestnik zoologii, 37(3): 71–74 https://core.ac.uk/download/pdf/38333693.pdf</t>
  </si>
  <si>
    <t>No</t>
  </si>
  <si>
    <t>Ref. code</t>
  </si>
  <si>
    <t>Agonus cataphractus</t>
  </si>
  <si>
    <t>Alcyonium digitatum</t>
  </si>
  <si>
    <t>Species exculded due to beeing fish or having too low occurences</t>
  </si>
  <si>
    <t>No.</t>
  </si>
  <si>
    <t>Min</t>
  </si>
  <si>
    <t>Max</t>
  </si>
  <si>
    <t>Average</t>
  </si>
  <si>
    <t>Data origin Infauna (grab) Epifauna (2-m beam trawl)</t>
  </si>
  <si>
    <t>fish</t>
  </si>
  <si>
    <t>Dicentrarchus labrax</t>
  </si>
  <si>
    <t>Liocarcinus spp.</t>
  </si>
  <si>
    <t>crab</t>
  </si>
  <si>
    <t>Callionymus spp.</t>
  </si>
  <si>
    <t>Chelidonichthys cuculus</t>
  </si>
  <si>
    <t>Limanda limanda (dab)</t>
  </si>
  <si>
    <t>Platichthys flesus (flounder)</t>
  </si>
  <si>
    <t>Pleuronectes platessa (plaice)</t>
  </si>
  <si>
    <t>Trisopterus luscus</t>
  </si>
  <si>
    <t>Trisopterus luscus_JUV</t>
  </si>
  <si>
    <t>Zeus faber</t>
  </si>
  <si>
    <t>Gobi</t>
  </si>
  <si>
    <t>Scyliorhinus canicula_ADU</t>
  </si>
  <si>
    <t>Psammechinus miliaris</t>
  </si>
  <si>
    <t>Maja brachydactyla</t>
  </si>
  <si>
    <t>Alcyonidium diaphanum</t>
  </si>
  <si>
    <t>Flustra foliacea</t>
  </si>
  <si>
    <t>Calliostoma zizyphinum</t>
  </si>
  <si>
    <t>Mytilus edulis</t>
  </si>
  <si>
    <t>Nassarius sp.</t>
  </si>
  <si>
    <t>Pisa sp.</t>
  </si>
  <si>
    <t>Sabellaria spinulosa (cluster)</t>
  </si>
  <si>
    <t>Spirobranchus triqueter (presence)</t>
  </si>
  <si>
    <t>Urticina felina</t>
  </si>
  <si>
    <t>Actinairia</t>
  </si>
  <si>
    <t>Sagartia sp. / Cereus pedunculatus</t>
  </si>
  <si>
    <t>Metridium Senile</t>
  </si>
  <si>
    <t>Resistence Index</t>
  </si>
  <si>
    <t>Recovery Potential Index</t>
  </si>
  <si>
    <t>Resistace and Recovery Potential Index</t>
  </si>
  <si>
    <t>Spcies name</t>
  </si>
  <si>
    <t>VERY LOW</t>
  </si>
  <si>
    <t>LOW</t>
  </si>
  <si>
    <t>MODERATE</t>
  </si>
  <si>
    <t>HIGH</t>
  </si>
  <si>
    <t xml:space="preserve">SPATIAL DATASET </t>
  </si>
  <si>
    <t xml:space="preserve">TEMPORAL DATASET </t>
  </si>
  <si>
    <t>Actinaria</t>
  </si>
  <si>
    <t>Nemertesia</t>
  </si>
  <si>
    <t>Tritia spp.</t>
  </si>
  <si>
    <r>
      <t>Backeljau, T. (1986). </t>
    </r>
    <r>
      <rPr>
        <i/>
        <sz val="11"/>
        <color rgb="FF202122"/>
        <rFont val="Calibri Light"/>
        <family val="2"/>
        <scheme val="major"/>
      </rPr>
      <t>Lijst van de recente mariene mollusken van België [List of the recent marine molluscs of Belgium].</t>
    </r>
    <r>
      <rPr>
        <sz val="11"/>
        <color rgb="FF202122"/>
        <rFont val="Calibri Light"/>
        <family val="2"/>
        <scheme val="major"/>
      </rPr>
      <t> Koninklijk Belgisch Instituut voor Natuurwetenschappen: Brussels, Belgium. 106 pp.</t>
    </r>
  </si>
  <si>
    <t>Backeljau</t>
  </si>
  <si>
    <t>Kerchkof</t>
  </si>
  <si>
    <t>Francis Kerchkof personal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</si>
</sst>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0000"/>
      <name val="Calibri"/>
      <family val="2"/>
    </font>
    <font>
      <sz val="11"/>
      <color theme="1"/>
      <name val="Calibri"/>
      <family val="2"/>
    </font>
    <font>
      <b/>
      <sz val="12"/>
      <name val="Calibri"/>
      <family val="2"/>
    </font>
    <font>
      <sz val="11"/>
      <color rgb="FF000000"/>
      <name val="Calibri"/>
      <family val="2"/>
    </font>
    <font>
      <b/>
      <sz val="12"/>
      <color rgb="FF000000"/>
      <name val="Calibri"/>
      <family val="2"/>
    </font>
    <font>
      <sz val="12"/>
      <color rgb="FF000000"/>
      <name val="Calibri"/>
      <family val="2"/>
    </font>
    <font>
      <b/>
      <sz val="11"/>
      <color theme="1"/>
      <name val="Calibri"/>
      <family val="2"/>
    </font>
    <font>
      <sz val="12"/>
      <color rgb="FF000000"/>
      <name val="Arial Unicode MS"/>
      <family val="2"/>
    </font>
    <font>
      <i/>
      <sz val="12"/>
      <color rgb="FF000000"/>
      <name val="Arial Unicode MS"/>
      <family val="2"/>
    </font>
    <font>
      <sz val="9"/>
      <color indexed="81"/>
      <name val="Tahoma"/>
      <family val="2"/>
    </font>
    <font>
      <b/>
      <sz val="9"/>
      <color indexed="81"/>
      <name val="Tahoma"/>
      <family val="2"/>
    </font>
    <font>
      <sz val="11"/>
      <color rgb="FF202122"/>
      <name val="Calibri Light"/>
      <family val="2"/>
      <scheme val="major"/>
    </font>
    <font>
      <i/>
      <sz val="11"/>
      <color rgb="FF202122"/>
      <name val="Calibri Light"/>
      <family val="2"/>
      <scheme val="major"/>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rgb="FF000000"/>
      </patternFill>
    </fill>
    <fill>
      <patternFill patternType="solid">
        <fgColor rgb="FFFFFF00"/>
        <bgColor rgb="FF000000"/>
      </patternFill>
    </fill>
    <fill>
      <patternFill patternType="solid">
        <fgColor rgb="FFF8CBAD"/>
        <bgColor rgb="FF000000"/>
      </patternFill>
    </fill>
    <fill>
      <patternFill patternType="solid">
        <fgColor rgb="FFF4B084"/>
        <bgColor rgb="FF000000"/>
      </patternFill>
    </fill>
    <fill>
      <patternFill patternType="solid">
        <fgColor rgb="FFC6E0B4"/>
        <bgColor rgb="FF000000"/>
      </patternFill>
    </fill>
    <fill>
      <patternFill patternType="solid">
        <fgColor rgb="FFA9D08E"/>
        <bgColor rgb="FF000000"/>
      </patternFill>
    </fill>
    <fill>
      <patternFill patternType="solid">
        <fgColor rgb="FF92D050"/>
        <bgColor rgb="FF000000"/>
      </patternFill>
    </fill>
    <fill>
      <patternFill patternType="solid">
        <fgColor rgb="FFFFC000"/>
        <bgColor rgb="FF000000"/>
      </patternFill>
    </fill>
    <fill>
      <patternFill patternType="solid">
        <fgColor rgb="FF92D050"/>
        <bgColor indexed="64"/>
      </patternFill>
    </fill>
    <fill>
      <patternFill patternType="solid">
        <fgColor theme="9" tint="0.59999389629810485"/>
        <bgColor rgb="FF000000"/>
      </patternFill>
    </fill>
    <fill>
      <patternFill patternType="solid">
        <fgColor theme="2" tint="-9.9978637043366805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249977111117893"/>
        <bgColor rgb="FF000000"/>
      </patternFill>
    </fill>
    <fill>
      <patternFill patternType="solid">
        <fgColor theme="5" tint="0.59999389629810485"/>
        <bgColor indexed="64"/>
      </patternFill>
    </fill>
    <fill>
      <patternFill patternType="solid">
        <fgColor theme="7" tint="0.59999389629810485"/>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5">
    <xf numFmtId="0" fontId="0" fillId="0" borderId="0" xfId="0"/>
    <xf numFmtId="0" fontId="19" fillId="0" borderId="0" xfId="0" applyFont="1"/>
    <xf numFmtId="0" fontId="0" fillId="0" borderId="0" xfId="0" applyAlignment="1">
      <alignment horizontal="left"/>
    </xf>
    <xf numFmtId="0" fontId="16" fillId="0" borderId="0" xfId="0" applyFont="1"/>
    <xf numFmtId="164" fontId="0" fillId="0" borderId="0" xfId="0" applyNumberFormat="1"/>
    <xf numFmtId="0" fontId="0" fillId="0" borderId="0" xfId="0" applyAlignment="1">
      <alignment horizontal="left" indent="1"/>
    </xf>
    <xf numFmtId="0" fontId="0" fillId="0" borderId="0" xfId="0" applyAlignment="1">
      <alignment horizontal="left" indent="2"/>
    </xf>
    <xf numFmtId="0" fontId="0" fillId="0" borderId="13" xfId="0" applyBorder="1"/>
    <xf numFmtId="0" fontId="19" fillId="0" borderId="14" xfId="0" applyFont="1" applyBorder="1"/>
    <xf numFmtId="0" fontId="0" fillId="0" borderId="15" xfId="0" applyBorder="1"/>
    <xf numFmtId="0" fontId="0" fillId="0" borderId="16" xfId="0" applyBorder="1"/>
    <xf numFmtId="0" fontId="0" fillId="0" borderId="17" xfId="0" applyBorder="1"/>
    <xf numFmtId="0" fontId="0" fillId="0" borderId="18" xfId="0" applyBorder="1"/>
    <xf numFmtId="0" fontId="19" fillId="0" borderId="19" xfId="0" applyFont="1" applyBorder="1"/>
    <xf numFmtId="0" fontId="0" fillId="0" borderId="20" xfId="0" applyBorder="1"/>
    <xf numFmtId="0" fontId="16" fillId="0" borderId="13" xfId="0" applyFont="1" applyBorder="1"/>
    <xf numFmtId="0" fontId="0" fillId="0" borderId="14" xfId="0" applyBorder="1"/>
    <xf numFmtId="0" fontId="18" fillId="35" borderId="14" xfId="0" applyFont="1" applyFill="1" applyBorder="1" applyAlignment="1">
      <alignment horizontal="center"/>
    </xf>
    <xf numFmtId="0" fontId="18" fillId="36" borderId="14" xfId="0" applyFont="1" applyFill="1" applyBorder="1" applyAlignment="1">
      <alignment horizontal="center"/>
    </xf>
    <xf numFmtId="1" fontId="22" fillId="33" borderId="14" xfId="0" applyNumberFormat="1" applyFont="1" applyFill="1" applyBorder="1" applyAlignment="1">
      <alignment horizontal="center" vertical="center"/>
    </xf>
    <xf numFmtId="0" fontId="18" fillId="33" borderId="14" xfId="0" applyFont="1" applyFill="1" applyBorder="1" applyAlignment="1">
      <alignment horizontal="center"/>
    </xf>
    <xf numFmtId="49" fontId="22" fillId="37" borderId="14" xfId="0" applyNumberFormat="1" applyFont="1" applyFill="1" applyBorder="1" applyAlignment="1">
      <alignment vertical="center"/>
    </xf>
    <xf numFmtId="49" fontId="23" fillId="37" borderId="14" xfId="0" applyNumberFormat="1" applyFont="1" applyFill="1" applyBorder="1" applyAlignment="1">
      <alignment vertical="center"/>
    </xf>
    <xf numFmtId="49" fontId="23" fillId="37" borderId="14" xfId="0" applyNumberFormat="1" applyFont="1" applyFill="1" applyBorder="1" applyAlignment="1">
      <alignment horizontal="center" vertical="center"/>
    </xf>
    <xf numFmtId="49" fontId="22" fillId="38" borderId="14" xfId="0" applyNumberFormat="1" applyFont="1" applyFill="1" applyBorder="1" applyAlignment="1">
      <alignment vertical="center"/>
    </xf>
    <xf numFmtId="0" fontId="19" fillId="38" borderId="14" xfId="0" applyFont="1" applyFill="1" applyBorder="1"/>
    <xf numFmtId="0" fontId="19" fillId="37" borderId="14" xfId="0" applyFont="1" applyFill="1" applyBorder="1"/>
    <xf numFmtId="49" fontId="20" fillId="38" borderId="14" xfId="0" applyNumberFormat="1" applyFont="1" applyFill="1" applyBorder="1" applyAlignment="1">
      <alignment horizontal="center" vertical="center"/>
    </xf>
    <xf numFmtId="0" fontId="19" fillId="38" borderId="14" xfId="0" applyFont="1" applyFill="1" applyBorder="1" applyAlignment="1">
      <alignment horizontal="center"/>
    </xf>
    <xf numFmtId="49" fontId="24" fillId="36" borderId="14" xfId="0" applyNumberFormat="1" applyFont="1" applyFill="1" applyBorder="1"/>
    <xf numFmtId="49" fontId="22" fillId="36" borderId="14" xfId="0" applyNumberFormat="1" applyFont="1" applyFill="1" applyBorder="1" applyAlignment="1">
      <alignment vertical="center"/>
    </xf>
    <xf numFmtId="49" fontId="23" fillId="36" borderId="14" xfId="0" applyNumberFormat="1" applyFont="1" applyFill="1" applyBorder="1" applyAlignment="1">
      <alignment vertical="center"/>
    </xf>
    <xf numFmtId="0" fontId="19" fillId="43" borderId="14" xfId="0" applyFont="1" applyFill="1" applyBorder="1"/>
    <xf numFmtId="0" fontId="24" fillId="39" borderId="14" xfId="0" applyFont="1" applyFill="1" applyBorder="1"/>
    <xf numFmtId="0" fontId="19" fillId="0" borderId="15" xfId="0" applyFont="1" applyBorder="1"/>
    <xf numFmtId="0" fontId="18" fillId="35" borderId="0" xfId="0" applyFont="1" applyFill="1" applyAlignment="1">
      <alignment horizontal="center"/>
    </xf>
    <xf numFmtId="0" fontId="18" fillId="36" borderId="0" xfId="0" applyFont="1" applyFill="1" applyAlignment="1">
      <alignment horizontal="center"/>
    </xf>
    <xf numFmtId="0" fontId="18" fillId="33" borderId="0" xfId="0" applyFont="1" applyFill="1" applyAlignment="1">
      <alignment horizontal="center"/>
    </xf>
    <xf numFmtId="0" fontId="19" fillId="37" borderId="0" xfId="0" applyFont="1" applyFill="1" applyAlignment="1">
      <alignment horizontal="center"/>
    </xf>
    <xf numFmtId="0" fontId="19" fillId="38" borderId="0" xfId="0" applyFont="1" applyFill="1" applyAlignment="1">
      <alignment horizontal="center"/>
    </xf>
    <xf numFmtId="0" fontId="19" fillId="37" borderId="0" xfId="0" applyFont="1" applyFill="1"/>
    <xf numFmtId="0" fontId="19" fillId="36" borderId="0" xfId="0" applyFont="1" applyFill="1" applyAlignment="1">
      <alignment horizontal="center"/>
    </xf>
    <xf numFmtId="0" fontId="19" fillId="36" borderId="0" xfId="0" applyFont="1" applyFill="1"/>
    <xf numFmtId="0" fontId="19" fillId="43" borderId="0" xfId="0" applyFont="1" applyFill="1"/>
    <xf numFmtId="0" fontId="19" fillId="39" borderId="0" xfId="0" applyFont="1" applyFill="1"/>
    <xf numFmtId="0" fontId="19" fillId="0" borderId="17" xfId="0" applyFont="1" applyBorder="1"/>
    <xf numFmtId="0" fontId="19" fillId="38" borderId="0" xfId="0" applyFont="1" applyFill="1"/>
    <xf numFmtId="0" fontId="24" fillId="46" borderId="0" xfId="0" applyFont="1" applyFill="1"/>
    <xf numFmtId="0" fontId="24" fillId="46" borderId="17" xfId="0" applyFont="1" applyFill="1" applyBorder="1"/>
    <xf numFmtId="0" fontId="19" fillId="42" borderId="0" xfId="0" applyFont="1" applyFill="1"/>
    <xf numFmtId="0" fontId="19" fillId="0" borderId="0" xfId="0" applyFont="1" applyAlignment="1">
      <alignment horizontal="center"/>
    </xf>
    <xf numFmtId="0" fontId="19" fillId="40" borderId="0" xfId="0" applyFont="1" applyFill="1"/>
    <xf numFmtId="0" fontId="19" fillId="34" borderId="0" xfId="0" applyFont="1" applyFill="1"/>
    <xf numFmtId="0" fontId="19" fillId="33" borderId="0" xfId="0" applyFont="1" applyFill="1"/>
    <xf numFmtId="0" fontId="19" fillId="39" borderId="17" xfId="0" applyFont="1" applyFill="1" applyBorder="1"/>
    <xf numFmtId="0" fontId="19" fillId="41" borderId="0" xfId="0" applyFont="1" applyFill="1"/>
    <xf numFmtId="0" fontId="19" fillId="45" borderId="0" xfId="0" applyFont="1" applyFill="1"/>
    <xf numFmtId="0" fontId="19" fillId="41" borderId="17" xfId="0" applyFont="1" applyFill="1" applyBorder="1"/>
    <xf numFmtId="0" fontId="19" fillId="41" borderId="19" xfId="0" applyFont="1" applyFill="1" applyBorder="1"/>
    <xf numFmtId="0" fontId="19" fillId="0" borderId="19" xfId="0" applyFont="1" applyBorder="1" applyAlignment="1">
      <alignment horizontal="center"/>
    </xf>
    <xf numFmtId="0" fontId="19" fillId="40" borderId="19" xfId="0" applyFont="1" applyFill="1" applyBorder="1"/>
    <xf numFmtId="0" fontId="19" fillId="34" borderId="19" xfId="0" applyFont="1" applyFill="1" applyBorder="1"/>
    <xf numFmtId="0" fontId="19" fillId="33" borderId="19" xfId="0" applyFont="1" applyFill="1" applyBorder="1"/>
    <xf numFmtId="0" fontId="19" fillId="41" borderId="20" xfId="0" applyFont="1" applyFill="1" applyBorder="1"/>
    <xf numFmtId="0" fontId="18" fillId="0" borderId="14" xfId="0" applyFont="1" applyBorder="1"/>
    <xf numFmtId="0" fontId="18" fillId="33" borderId="14" xfId="0" applyFont="1" applyFill="1" applyBorder="1"/>
    <xf numFmtId="0" fontId="24" fillId="42" borderId="14" xfId="0" applyFont="1" applyFill="1" applyBorder="1"/>
    <xf numFmtId="0" fontId="24" fillId="0" borderId="14" xfId="0" applyFont="1" applyBorder="1"/>
    <xf numFmtId="0" fontId="19" fillId="33" borderId="14" xfId="0" applyFont="1" applyFill="1" applyBorder="1"/>
    <xf numFmtId="49" fontId="20" fillId="0" borderId="14" xfId="0" applyNumberFormat="1" applyFont="1" applyBorder="1" applyAlignment="1">
      <alignment vertical="center"/>
    </xf>
    <xf numFmtId="0" fontId="24" fillId="34" borderId="0" xfId="0" applyFont="1" applyFill="1"/>
    <xf numFmtId="0" fontId="16" fillId="44" borderId="0" xfId="0" applyFont="1" applyFill="1"/>
    <xf numFmtId="0" fontId="19" fillId="33" borderId="0" xfId="0" applyFont="1" applyFill="1" applyAlignment="1">
      <alignment horizontal="center"/>
    </xf>
    <xf numFmtId="0" fontId="19" fillId="34" borderId="0" xfId="0" applyFont="1" applyFill="1" applyAlignment="1">
      <alignment horizontal="center"/>
    </xf>
    <xf numFmtId="0" fontId="21" fillId="0" borderId="0" xfId="8" applyFont="1" applyFill="1" applyBorder="1"/>
    <xf numFmtId="0" fontId="21" fillId="33" borderId="0" xfId="8" applyFont="1" applyFill="1" applyBorder="1" applyAlignment="1">
      <alignment horizontal="center"/>
    </xf>
    <xf numFmtId="0" fontId="19" fillId="44" borderId="0" xfId="0" applyFont="1" applyFill="1"/>
    <xf numFmtId="0" fontId="19" fillId="42" borderId="19" xfId="0" applyFont="1" applyFill="1" applyBorder="1"/>
    <xf numFmtId="0" fontId="21" fillId="0" borderId="19" xfId="8" applyFont="1" applyFill="1" applyBorder="1"/>
    <xf numFmtId="0" fontId="21" fillId="33" borderId="19" xfId="8" applyFont="1" applyFill="1" applyBorder="1" applyAlignment="1">
      <alignment horizontal="center"/>
    </xf>
    <xf numFmtId="0" fontId="0" fillId="0" borderId="0" xfId="0" applyAlignment="1">
      <alignment horizontal="center"/>
    </xf>
    <xf numFmtId="0" fontId="16" fillId="0" borderId="14" xfId="0" applyFont="1" applyBorder="1" applyAlignment="1">
      <alignment horizontal="center"/>
    </xf>
    <xf numFmtId="0" fontId="16" fillId="0" borderId="15" xfId="0" applyFont="1" applyBorder="1" applyAlignment="1">
      <alignment horizontal="center"/>
    </xf>
    <xf numFmtId="0" fontId="0" fillId="0" borderId="19" xfId="0" applyBorder="1" applyAlignment="1">
      <alignment horizontal="center"/>
    </xf>
    <xf numFmtId="0" fontId="0" fillId="47" borderId="17" xfId="0" applyFill="1" applyBorder="1" applyAlignment="1">
      <alignment horizontal="center"/>
    </xf>
    <xf numFmtId="0" fontId="0" fillId="48" borderId="17" xfId="0" applyFill="1" applyBorder="1" applyAlignment="1">
      <alignment horizontal="center"/>
    </xf>
    <xf numFmtId="0" fontId="0" fillId="48" borderId="20" xfId="0" applyFill="1" applyBorder="1" applyAlignment="1">
      <alignment horizontal="center"/>
    </xf>
    <xf numFmtId="0" fontId="0" fillId="47" borderId="20" xfId="0" applyFill="1" applyBorder="1" applyAlignment="1">
      <alignment horizontal="center"/>
    </xf>
    <xf numFmtId="0" fontId="0" fillId="45" borderId="17" xfId="0" applyFill="1" applyBorder="1" applyAlignment="1">
      <alignment horizontal="center"/>
    </xf>
    <xf numFmtId="0" fontId="19" fillId="43" borderId="21" xfId="0" applyFont="1" applyFill="1" applyBorder="1" applyAlignment="1">
      <alignment horizontal="center" vertical="center"/>
    </xf>
    <xf numFmtId="0" fontId="19" fillId="43" borderId="14" xfId="0" applyFont="1" applyFill="1" applyBorder="1" applyAlignment="1">
      <alignment horizontal="center" vertical="center"/>
    </xf>
    <xf numFmtId="0" fontId="19" fillId="43" borderId="22" xfId="0" applyFont="1" applyFill="1" applyBorder="1" applyAlignment="1">
      <alignment horizontal="center" vertical="center"/>
    </xf>
    <xf numFmtId="0" fontId="19" fillId="43" borderId="11" xfId="0" applyFont="1" applyFill="1" applyBorder="1" applyAlignment="1">
      <alignment horizontal="center" vertical="center"/>
    </xf>
    <xf numFmtId="0" fontId="19" fillId="43" borderId="10" xfId="0" applyFont="1" applyFill="1" applyBorder="1" applyAlignment="1">
      <alignment horizontal="center" vertical="center"/>
    </xf>
    <xf numFmtId="0" fontId="19" fillId="43" borderId="12" xfId="0" applyFont="1" applyFill="1" applyBorder="1" applyAlignment="1">
      <alignment horizontal="center" vertical="center"/>
    </xf>
    <xf numFmtId="0" fontId="0" fillId="0" borderId="0" xfId="0" applyAlignment="1">
      <alignment horizontal="center"/>
    </xf>
    <xf numFmtId="0" fontId="0" fillId="0" borderId="0" xfId="0" applyBorder="1"/>
    <xf numFmtId="164" fontId="0" fillId="0" borderId="0" xfId="0" applyNumberFormat="1" applyBorder="1"/>
    <xf numFmtId="0" fontId="0" fillId="0" borderId="23" xfId="0" applyBorder="1"/>
    <xf numFmtId="0" fontId="29" fillId="0" borderId="23" xfId="0" applyFont="1" applyBorder="1" applyAlignment="1">
      <alignment horizontal="center" vertical="center" wrapText="1"/>
    </xf>
    <xf numFmtId="0" fontId="16" fillId="0" borderId="23" xfId="0" applyFont="1"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center" vertical="center" wrapText="1"/>
    </xf>
    <xf numFmtId="0" fontId="0" fillId="0" borderId="23" xfId="0" applyFill="1" applyBorder="1" applyAlignment="1">
      <alignment horizontal="center" vertical="center"/>
    </xf>
    <xf numFmtId="0" fontId="0" fillId="0" borderId="23" xfId="0"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126878</xdr:colOff>
      <xdr:row>54</xdr:row>
      <xdr:rowOff>1168</xdr:rowOff>
    </xdr:from>
    <xdr:ext cx="6494060" cy="4879077"/>
    <xdr:sp macro="" textlink="">
      <xdr:nvSpPr>
        <xdr:cNvPr id="2" name="TextBox 1">
          <a:extLst>
            <a:ext uri="{FF2B5EF4-FFF2-40B4-BE49-F238E27FC236}">
              <a16:creationId xmlns:a16="http://schemas.microsoft.com/office/drawing/2014/main" id="{2DF002D7-F2E0-421A-B955-66FEFD6023C8}"/>
            </a:ext>
          </a:extLst>
        </xdr:cNvPr>
        <xdr:cNvSpPr txBox="1"/>
      </xdr:nvSpPr>
      <xdr:spPr>
        <a:xfrm>
          <a:off x="8990731" y="9750286"/>
          <a:ext cx="6494060" cy="4879077"/>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ES" sz="1600"/>
            <a:t>In the first Table (see comment box for table labelling) you find the traits matrix  with their fuzzy coding used to calculate the species resilience/ vulnerability i.e. each trait adds up to 1 = 100% when considering all trait modalities within a trait. </a:t>
          </a:r>
        </a:p>
        <a:p>
          <a:r>
            <a:rPr lang="es-ES" sz="1600"/>
            <a:t> </a:t>
          </a:r>
        </a:p>
        <a:p>
          <a:r>
            <a:rPr lang="es-ES" sz="1600"/>
            <a:t>Under Literature of Table 1 the source of information related to a trait is provided.  The references are summarized in the table 3 to the left. The table also provides information about how many traits were associated with a particular reference. This is relevant to assess the amount of expert judgment contained in the allocation of traits. In our case 24% of the traits entries were down to expert judgement.</a:t>
          </a:r>
        </a:p>
        <a:p>
          <a:r>
            <a:rPr lang="es-ES" sz="1600"/>
            <a:t> </a:t>
          </a:r>
        </a:p>
        <a:p>
          <a:r>
            <a:rPr lang="es-ES" sz="1600"/>
            <a:t>In Table 2 one can find the linked calculation for the weighting of each traits to calculate RI, RPI and RRI for each species as well as the grouping into vulnerability or resilience groups.</a:t>
          </a:r>
        </a:p>
        <a:p>
          <a:r>
            <a:rPr lang="es-ES" sz="1600"/>
            <a:t> </a:t>
          </a:r>
        </a:p>
        <a:p>
          <a:r>
            <a:rPr lang="es-ES" sz="1600"/>
            <a:t>Table 4 contains the species excluded from the analysis due to their low occurrence in the survey (Hinz et al 2009) see paper.</a:t>
          </a:r>
        </a:p>
        <a:p>
          <a:endParaRPr lang="es-ES" sz="1600" baseline="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ealifebase.ca/" TargetMode="External"/><Relationship Id="rId13" Type="http://schemas.openxmlformats.org/officeDocument/2006/relationships/hyperlink" Target="http://polytraits.lifewatchgreece.eu/" TargetMode="External"/><Relationship Id="rId18" Type="http://schemas.openxmlformats.org/officeDocument/2006/relationships/drawing" Target="../drawings/drawing1.xml"/><Relationship Id="rId3" Type="http://schemas.openxmlformats.org/officeDocument/2006/relationships/hyperlink" Target="https://bioone.org/journals/malacologia/volume-54/issue-2/040.054.0107/Natural-History-of-Turritelline-Gastropods-Cerithiodea--Turritellidae--A/10.4002/040.054.0107.full" TargetMode="External"/><Relationship Id="rId7" Type="http://schemas.openxmlformats.org/officeDocument/2006/relationships/hyperlink" Target="https://reader.elsevier.com/reader/sd/pii/0272771487900795?token=EF48D44918E1A5B3FF1889E788194D3A023183C655A60C78276B76E9BFC9DBEDB4B66293A29B17E926471BE023A051D0" TargetMode="External"/><Relationship Id="rId12" Type="http://schemas.openxmlformats.org/officeDocument/2006/relationships/hyperlink" Target="https://link.springer.com/content/pdf/10.1134%2FS1063074010040048.pdf" TargetMode="External"/><Relationship Id="rId17" Type="http://schemas.openxmlformats.org/officeDocument/2006/relationships/printerSettings" Target="../printerSettings/printerSettings1.bin"/><Relationship Id="rId2" Type="http://schemas.openxmlformats.org/officeDocument/2006/relationships/hyperlink" Target="https://www.marlin.ac.uk/" TargetMode="External"/><Relationship Id="rId16" Type="http://schemas.openxmlformats.org/officeDocument/2006/relationships/hyperlink" Target="http://species-identification.org/about.php" TargetMode="External"/><Relationship Id="rId20" Type="http://schemas.openxmlformats.org/officeDocument/2006/relationships/comments" Target="../comments1.xml"/><Relationship Id="rId1" Type="http://schemas.openxmlformats.org/officeDocument/2006/relationships/hyperlink" Target="http://species-identification.org/species.php?species_group=anthozoa&amp;id=81" TargetMode="External"/><Relationship Id="rId6" Type="http://schemas.openxmlformats.org/officeDocument/2006/relationships/hyperlink" Target="https://naturalhistory.museumwales.ac.uk/BritishBivalves/Browserecord.php?-recid=324" TargetMode="External"/><Relationship Id="rId11" Type="http://schemas.openxmlformats.org/officeDocument/2006/relationships/hyperlink" Target="https://www.ingentaconnect.com/content/umrsmas/bullmar/2000/00000067/00000001/art00020" TargetMode="External"/><Relationship Id="rId5" Type="http://schemas.openxmlformats.org/officeDocument/2006/relationships/hyperlink" Target="https://en.wikipedia.org/" TargetMode="External"/><Relationship Id="rId15" Type="http://schemas.openxmlformats.org/officeDocument/2006/relationships/hyperlink" Target="http://www.marinespecies.org/" TargetMode="External"/><Relationship Id="rId10" Type="http://schemas.openxmlformats.org/officeDocument/2006/relationships/hyperlink" Target="https://www.ecospark.ca/" TargetMode="External"/><Relationship Id="rId19" Type="http://schemas.openxmlformats.org/officeDocument/2006/relationships/vmlDrawing" Target="../drawings/vmlDrawing1.vml"/><Relationship Id="rId4" Type="http://schemas.openxmlformats.org/officeDocument/2006/relationships/hyperlink" Target="https://decapoda.nhm.org/pdfs/18146/18146.pdf" TargetMode="External"/><Relationship Id="rId9" Type="http://schemas.openxmlformats.org/officeDocument/2006/relationships/hyperlink" Target="https://www.cambridge.org/core/journals/proceedings-of-the-royal-society-of-edinburgh/article/observations-on-some-aged-specimens-of-sagartia-troglodytes-and-on-the-duration-of-life-in-coelenterates/13353714682B2816046EFE69D937722B" TargetMode="External"/><Relationship Id="rId14" Type="http://schemas.openxmlformats.org/officeDocument/2006/relationships/hyperlink" Target="http://www.scielo.br/scielo.php?script=sci_arttext&amp;pid=S1984-467020090001000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F9151-8271-48DA-A5EF-3AD648A93324}">
  <dimension ref="A1:BN155"/>
  <sheetViews>
    <sheetView tabSelected="1" topLeftCell="A24" zoomScale="52" zoomScaleNormal="85" workbookViewId="0">
      <selection activeCell="D54" sqref="D54"/>
    </sheetView>
  </sheetViews>
  <sheetFormatPr defaultRowHeight="14.4" x14ac:dyDescent="0.3"/>
  <cols>
    <col min="1" max="1" width="4" bestFit="1" customWidth="1"/>
    <col min="2" max="2" width="42.5546875" customWidth="1"/>
    <col min="3" max="3" width="59.5546875" customWidth="1"/>
    <col min="4" max="7" width="15" customWidth="1"/>
    <col min="8" max="8" width="14" customWidth="1"/>
    <col min="9" max="9" width="17.44140625" style="1" customWidth="1"/>
    <col min="10" max="10" width="24.88671875" bestFit="1" customWidth="1"/>
    <col min="11" max="11" width="24.5546875" bestFit="1" customWidth="1"/>
    <col min="12" max="12" width="16.5546875" bestFit="1" customWidth="1"/>
    <col min="13" max="13" width="13.88671875" bestFit="1" customWidth="1"/>
    <col min="14" max="14" width="19.6640625" bestFit="1" customWidth="1"/>
    <col min="16" max="16" width="24.33203125" style="1" customWidth="1"/>
    <col min="23" max="23" width="24.33203125" style="1" customWidth="1"/>
    <col min="30" max="30" width="24.33203125" style="1" customWidth="1"/>
    <col min="31" max="31" width="25" bestFit="1" customWidth="1"/>
    <col min="32" max="32" width="20.109375" bestFit="1" customWidth="1"/>
    <col min="33" max="33" width="15.109375" bestFit="1" customWidth="1"/>
    <col min="34" max="34" width="6.109375" bestFit="1" customWidth="1"/>
    <col min="35" max="35" width="24.33203125" style="1" customWidth="1"/>
    <col min="36" max="36" width="22.109375" bestFit="1" customWidth="1"/>
    <col min="37" max="37" width="12" bestFit="1" customWidth="1"/>
    <col min="38" max="38" width="12.44140625" bestFit="1" customWidth="1"/>
    <col min="39" max="39" width="14.109375" bestFit="1" customWidth="1"/>
    <col min="40" max="40" width="36.88671875" customWidth="1"/>
    <col min="41" max="41" width="9.44140625" style="1" customWidth="1"/>
    <col min="42" max="42" width="36.33203125" bestFit="1" customWidth="1"/>
    <col min="43" max="43" width="4" bestFit="1" customWidth="1"/>
    <col min="45" max="45" width="8.88671875" style="1"/>
    <col min="47" max="47" width="24.44140625" customWidth="1"/>
    <col min="48" max="48" width="22.6640625" bestFit="1" customWidth="1"/>
    <col min="49" max="49" width="7.44140625" customWidth="1"/>
    <col min="50" max="50" width="15.33203125" customWidth="1"/>
    <col min="51" max="51" width="14.5546875" customWidth="1"/>
    <col min="52" max="52" width="15.6640625" style="1" bestFit="1" customWidth="1"/>
    <col min="57" max="57" width="18.6640625" customWidth="1"/>
    <col min="58" max="58" width="23.44140625" customWidth="1"/>
    <col min="59" max="59" width="24.44140625" bestFit="1" customWidth="1"/>
    <col min="60" max="60" width="24.44140625" style="1" bestFit="1" customWidth="1"/>
    <col min="65" max="65" width="11.6640625" customWidth="1"/>
    <col min="66" max="66" width="32.88671875" style="1" bestFit="1" customWidth="1"/>
  </cols>
  <sheetData>
    <row r="1" spans="1:66" ht="15.6" x14ac:dyDescent="0.3">
      <c r="A1" s="7"/>
      <c r="B1" s="64"/>
      <c r="C1" s="16"/>
      <c r="D1" s="64"/>
      <c r="E1" s="64" t="s">
        <v>0</v>
      </c>
      <c r="F1" s="64"/>
      <c r="G1" s="64"/>
      <c r="H1" s="65" t="s">
        <v>1</v>
      </c>
      <c r="I1" s="66" t="s">
        <v>2</v>
      </c>
      <c r="J1" s="64" t="s">
        <v>3</v>
      </c>
      <c r="K1" s="64"/>
      <c r="L1" s="64"/>
      <c r="M1" s="64"/>
      <c r="N1" s="64"/>
      <c r="O1" s="65" t="s">
        <v>1</v>
      </c>
      <c r="P1" s="66" t="s">
        <v>2</v>
      </c>
      <c r="Q1" s="64" t="s">
        <v>4</v>
      </c>
      <c r="R1" s="64"/>
      <c r="S1" s="64"/>
      <c r="T1" s="64"/>
      <c r="U1" s="64"/>
      <c r="V1" s="64" t="s">
        <v>1</v>
      </c>
      <c r="W1" s="66" t="s">
        <v>2</v>
      </c>
      <c r="X1" s="64" t="s">
        <v>5</v>
      </c>
      <c r="Y1" s="64"/>
      <c r="Z1" s="64"/>
      <c r="AA1" s="64"/>
      <c r="AB1" s="64"/>
      <c r="AC1" s="20" t="s">
        <v>1</v>
      </c>
      <c r="AD1" s="66" t="s">
        <v>2</v>
      </c>
      <c r="AE1" s="64" t="s">
        <v>6</v>
      </c>
      <c r="AF1" s="64"/>
      <c r="AG1" s="64"/>
      <c r="AH1" s="65" t="s">
        <v>1</v>
      </c>
      <c r="AI1" s="66" t="s">
        <v>2</v>
      </c>
      <c r="AJ1" s="67" t="s">
        <v>7</v>
      </c>
      <c r="AK1" s="67"/>
      <c r="AL1" s="8"/>
      <c r="AM1" s="8"/>
      <c r="AN1" s="68" t="s">
        <v>1</v>
      </c>
      <c r="AO1" s="66" t="s">
        <v>2</v>
      </c>
      <c r="AP1" s="69" t="s">
        <v>8</v>
      </c>
      <c r="AQ1" s="64"/>
      <c r="AR1" s="68" t="s">
        <v>1</v>
      </c>
      <c r="AS1" s="66" t="s">
        <v>2</v>
      </c>
      <c r="AT1" s="64" t="s">
        <v>9</v>
      </c>
      <c r="AU1" s="64"/>
      <c r="AV1" s="64"/>
      <c r="AW1" s="64"/>
      <c r="AX1" s="64"/>
      <c r="AY1" s="68" t="s">
        <v>1</v>
      </c>
      <c r="AZ1" s="66" t="s">
        <v>2</v>
      </c>
      <c r="BA1" s="64" t="s">
        <v>10</v>
      </c>
      <c r="BB1" s="64"/>
      <c r="BC1" s="64"/>
      <c r="BD1" s="64"/>
      <c r="BE1" s="64"/>
      <c r="BF1" s="64"/>
      <c r="BG1" s="65" t="s">
        <v>1</v>
      </c>
      <c r="BH1" s="66" t="s">
        <v>2</v>
      </c>
      <c r="BN1"/>
    </row>
    <row r="2" spans="1:66" x14ac:dyDescent="0.3">
      <c r="A2" s="10" t="s">
        <v>74</v>
      </c>
      <c r="B2" s="70" t="s">
        <v>81</v>
      </c>
      <c r="C2" s="71" t="s">
        <v>82</v>
      </c>
      <c r="D2" s="70" t="s">
        <v>153</v>
      </c>
      <c r="E2" s="52" t="s">
        <v>11</v>
      </c>
      <c r="F2" s="52" t="s">
        <v>12</v>
      </c>
      <c r="G2" s="52" t="s">
        <v>13</v>
      </c>
      <c r="H2" s="53"/>
      <c r="I2" s="49"/>
      <c r="J2" s="52" t="s">
        <v>14</v>
      </c>
      <c r="K2" s="52" t="s">
        <v>15</v>
      </c>
      <c r="L2" s="52" t="s">
        <v>16</v>
      </c>
      <c r="M2" s="52" t="s">
        <v>17</v>
      </c>
      <c r="N2" s="52" t="s">
        <v>18</v>
      </c>
      <c r="O2" s="53"/>
      <c r="P2" s="49"/>
      <c r="Q2" s="52" t="s">
        <v>19</v>
      </c>
      <c r="R2" s="52" t="s">
        <v>20</v>
      </c>
      <c r="S2" s="52" t="s">
        <v>21</v>
      </c>
      <c r="T2" s="52" t="s">
        <v>22</v>
      </c>
      <c r="U2" s="52" t="s">
        <v>23</v>
      </c>
      <c r="V2" s="52"/>
      <c r="W2" s="49"/>
      <c r="X2" s="52" t="s">
        <v>24</v>
      </c>
      <c r="Y2" s="52" t="s">
        <v>25</v>
      </c>
      <c r="Z2" s="52" t="s">
        <v>26</v>
      </c>
      <c r="AA2" s="52" t="s">
        <v>27</v>
      </c>
      <c r="AB2" s="52" t="s">
        <v>28</v>
      </c>
      <c r="AC2" s="72"/>
      <c r="AD2" s="49"/>
      <c r="AE2" s="52" t="s">
        <v>29</v>
      </c>
      <c r="AF2" s="52" t="s">
        <v>30</v>
      </c>
      <c r="AG2" s="52" t="s">
        <v>31</v>
      </c>
      <c r="AH2" s="53"/>
      <c r="AI2" s="49"/>
      <c r="AJ2" s="52" t="s">
        <v>32</v>
      </c>
      <c r="AK2" s="52" t="s">
        <v>33</v>
      </c>
      <c r="AL2" s="52" t="s">
        <v>34</v>
      </c>
      <c r="AM2" s="52" t="s">
        <v>35</v>
      </c>
      <c r="AN2" s="53"/>
      <c r="AO2" s="49"/>
      <c r="AP2" s="73" t="s">
        <v>36</v>
      </c>
      <c r="AQ2" s="73" t="s">
        <v>37</v>
      </c>
      <c r="AR2" s="53"/>
      <c r="AS2" s="49"/>
      <c r="AT2" s="52" t="s">
        <v>38</v>
      </c>
      <c r="AU2" s="52" t="s">
        <v>39</v>
      </c>
      <c r="AV2" s="52" t="s">
        <v>40</v>
      </c>
      <c r="AW2" s="52" t="s">
        <v>41</v>
      </c>
      <c r="AX2" s="52" t="s">
        <v>42</v>
      </c>
      <c r="AY2" s="53"/>
      <c r="AZ2" s="49"/>
      <c r="BA2" s="52" t="s">
        <v>43</v>
      </c>
      <c r="BB2" s="52" t="s">
        <v>44</v>
      </c>
      <c r="BC2" s="52" t="s">
        <v>45</v>
      </c>
      <c r="BD2" s="52" t="s">
        <v>46</v>
      </c>
      <c r="BE2" s="52" t="s">
        <v>47</v>
      </c>
      <c r="BF2" s="52" t="s">
        <v>48</v>
      </c>
      <c r="BG2" s="53"/>
      <c r="BH2" s="49"/>
      <c r="BN2"/>
    </row>
    <row r="3" spans="1:66" x14ac:dyDescent="0.3">
      <c r="A3" s="10">
        <v>1</v>
      </c>
      <c r="B3" s="44" t="s">
        <v>181</v>
      </c>
      <c r="C3" s="49" t="s">
        <v>53</v>
      </c>
      <c r="D3" s="1" t="s">
        <v>51</v>
      </c>
      <c r="E3" s="1">
        <v>1</v>
      </c>
      <c r="F3" s="1">
        <v>0</v>
      </c>
      <c r="G3" s="1">
        <v>0</v>
      </c>
      <c r="H3" s="53">
        <f t="shared" ref="H3:H10" si="0">SUM(E3:G3)</f>
        <v>1</v>
      </c>
      <c r="I3" s="49">
        <v>3</v>
      </c>
      <c r="J3" s="1">
        <v>0</v>
      </c>
      <c r="K3" s="1">
        <v>0</v>
      </c>
      <c r="L3" s="1">
        <v>0</v>
      </c>
      <c r="M3" s="1">
        <v>0</v>
      </c>
      <c r="N3" s="1">
        <v>1</v>
      </c>
      <c r="O3" s="53">
        <f t="shared" ref="O3:O10" si="1">SUM(J3:N3)</f>
        <v>1</v>
      </c>
      <c r="P3" s="49">
        <v>3</v>
      </c>
      <c r="Q3" s="1">
        <v>0</v>
      </c>
      <c r="R3" s="1">
        <v>0</v>
      </c>
      <c r="S3" s="1">
        <v>0</v>
      </c>
      <c r="T3" s="1">
        <v>0</v>
      </c>
      <c r="U3" s="1">
        <v>1</v>
      </c>
      <c r="V3" s="53">
        <f t="shared" ref="V3:V10" si="2">SUM(Q3:U3)</f>
        <v>1</v>
      </c>
      <c r="W3" s="49" t="s">
        <v>52</v>
      </c>
      <c r="X3" s="1">
        <v>0</v>
      </c>
      <c r="Y3" s="1">
        <v>0</v>
      </c>
      <c r="Z3" s="1">
        <v>0</v>
      </c>
      <c r="AA3" s="1">
        <v>0</v>
      </c>
      <c r="AB3" s="1">
        <v>1</v>
      </c>
      <c r="AC3" s="72">
        <f t="shared" ref="AC3:AC10" si="3">SUM(X3:AB3)</f>
        <v>1</v>
      </c>
      <c r="AD3" s="49">
        <v>3</v>
      </c>
      <c r="AE3" s="74">
        <v>0</v>
      </c>
      <c r="AF3" s="74">
        <v>0</v>
      </c>
      <c r="AG3" s="74">
        <v>1</v>
      </c>
      <c r="AH3" s="75">
        <f t="shared" ref="AH3:AH10" si="4">SUM(AE3:AG3)</f>
        <v>1</v>
      </c>
      <c r="AI3" s="49">
        <v>3</v>
      </c>
      <c r="AJ3" s="1">
        <v>0.5</v>
      </c>
      <c r="AK3" s="1">
        <v>0</v>
      </c>
      <c r="AL3" s="1">
        <v>0.5</v>
      </c>
      <c r="AM3" s="1">
        <v>0</v>
      </c>
      <c r="AN3" s="53">
        <f t="shared" ref="AN3:AN10" si="5">SUM(AJ3:AM3)</f>
        <v>1</v>
      </c>
      <c r="AO3" s="49">
        <v>3</v>
      </c>
      <c r="AP3" s="1">
        <v>0</v>
      </c>
      <c r="AQ3" s="1">
        <v>1</v>
      </c>
      <c r="AR3" s="53">
        <f t="shared" ref="AR3:AR10" si="6">SUM(AP3:AQ3)</f>
        <v>1</v>
      </c>
      <c r="AS3" s="49">
        <v>3</v>
      </c>
      <c r="AT3" s="1">
        <v>0</v>
      </c>
      <c r="AU3" s="1">
        <v>0</v>
      </c>
      <c r="AV3" s="1">
        <v>0</v>
      </c>
      <c r="AW3" s="1">
        <v>0</v>
      </c>
      <c r="AX3" s="1">
        <v>1</v>
      </c>
      <c r="AY3" s="53">
        <f t="shared" ref="AY3:AY10" si="7">SUM(AT3:AX3)</f>
        <v>1</v>
      </c>
      <c r="AZ3" s="49">
        <v>3</v>
      </c>
      <c r="BA3" s="1">
        <v>1</v>
      </c>
      <c r="BB3" s="1">
        <v>0</v>
      </c>
      <c r="BC3" s="1">
        <v>0</v>
      </c>
      <c r="BD3" s="1">
        <v>0</v>
      </c>
      <c r="BE3" s="1">
        <v>0</v>
      </c>
      <c r="BF3" s="1">
        <v>0</v>
      </c>
      <c r="BG3" s="53">
        <f t="shared" ref="BG3:BG10" si="8">SUM(BA3:BF3)</f>
        <v>1</v>
      </c>
      <c r="BH3" s="49">
        <v>3</v>
      </c>
      <c r="BN3"/>
    </row>
    <row r="4" spans="1:66" x14ac:dyDescent="0.3">
      <c r="A4" s="10">
        <v>2</v>
      </c>
      <c r="B4" s="55" t="s">
        <v>56</v>
      </c>
      <c r="C4" s="56" t="s">
        <v>56</v>
      </c>
      <c r="D4" s="1" t="s">
        <v>51</v>
      </c>
      <c r="E4" s="1">
        <v>0</v>
      </c>
      <c r="F4" s="1">
        <v>0</v>
      </c>
      <c r="G4" s="1">
        <v>1</v>
      </c>
      <c r="H4" s="53">
        <f t="shared" si="0"/>
        <v>1</v>
      </c>
      <c r="I4" s="49">
        <v>3</v>
      </c>
      <c r="J4" s="1">
        <v>0</v>
      </c>
      <c r="K4" s="1">
        <v>0</v>
      </c>
      <c r="L4" s="1">
        <v>1</v>
      </c>
      <c r="M4" s="1">
        <v>0</v>
      </c>
      <c r="N4" s="1">
        <v>0</v>
      </c>
      <c r="O4" s="53">
        <f t="shared" si="1"/>
        <v>1</v>
      </c>
      <c r="P4" s="49">
        <v>3</v>
      </c>
      <c r="Q4" s="1">
        <v>0</v>
      </c>
      <c r="R4" s="1">
        <v>0</v>
      </c>
      <c r="S4" s="1">
        <v>0</v>
      </c>
      <c r="T4" s="1">
        <v>0</v>
      </c>
      <c r="U4" s="1">
        <v>1</v>
      </c>
      <c r="V4" s="53">
        <f t="shared" si="2"/>
        <v>1</v>
      </c>
      <c r="W4" s="49" t="s">
        <v>52</v>
      </c>
      <c r="X4" s="1">
        <v>0</v>
      </c>
      <c r="Y4" s="1">
        <v>0</v>
      </c>
      <c r="Z4" s="1">
        <v>0</v>
      </c>
      <c r="AA4" s="1">
        <v>1</v>
      </c>
      <c r="AB4" s="1">
        <v>0</v>
      </c>
      <c r="AC4" s="72">
        <f t="shared" si="3"/>
        <v>1</v>
      </c>
      <c r="AD4" s="49">
        <v>3</v>
      </c>
      <c r="AE4" s="74">
        <v>0</v>
      </c>
      <c r="AF4" s="74">
        <v>1</v>
      </c>
      <c r="AG4" s="74">
        <v>0</v>
      </c>
      <c r="AH4" s="75">
        <f t="shared" si="4"/>
        <v>1</v>
      </c>
      <c r="AI4" s="49">
        <v>3</v>
      </c>
      <c r="AJ4" s="1">
        <v>0</v>
      </c>
      <c r="AK4" s="1">
        <v>0</v>
      </c>
      <c r="AL4" s="1">
        <v>0</v>
      </c>
      <c r="AM4" s="1">
        <v>1</v>
      </c>
      <c r="AN4" s="53">
        <f t="shared" si="5"/>
        <v>1</v>
      </c>
      <c r="AO4" s="49">
        <v>3</v>
      </c>
      <c r="AP4" s="1">
        <v>1</v>
      </c>
      <c r="AQ4" s="1">
        <v>0</v>
      </c>
      <c r="AR4" s="53">
        <f t="shared" si="6"/>
        <v>1</v>
      </c>
      <c r="AS4" s="49">
        <v>3</v>
      </c>
      <c r="AT4" s="1">
        <v>0</v>
      </c>
      <c r="AU4" s="1">
        <v>0</v>
      </c>
      <c r="AV4" s="1">
        <v>0</v>
      </c>
      <c r="AW4" s="1">
        <v>0</v>
      </c>
      <c r="AX4" s="1">
        <v>1</v>
      </c>
      <c r="AY4" s="53">
        <f t="shared" si="7"/>
        <v>1</v>
      </c>
      <c r="AZ4" s="49">
        <v>3</v>
      </c>
      <c r="BA4" s="1">
        <v>0</v>
      </c>
      <c r="BB4" s="1">
        <v>0</v>
      </c>
      <c r="BC4" s="1">
        <v>1</v>
      </c>
      <c r="BD4" s="1">
        <v>1</v>
      </c>
      <c r="BE4" s="1">
        <v>0</v>
      </c>
      <c r="BF4" s="1">
        <v>0</v>
      </c>
      <c r="BG4" s="53">
        <f t="shared" si="8"/>
        <v>2</v>
      </c>
      <c r="BH4" s="49">
        <v>3</v>
      </c>
      <c r="BN4"/>
    </row>
    <row r="5" spans="1:66" x14ac:dyDescent="0.3">
      <c r="A5" s="10">
        <v>3</v>
      </c>
      <c r="B5" s="55" t="s">
        <v>57</v>
      </c>
      <c r="C5" s="56" t="s">
        <v>57</v>
      </c>
      <c r="D5" s="1" t="s">
        <v>51</v>
      </c>
      <c r="E5" s="1">
        <v>0</v>
      </c>
      <c r="F5" s="1">
        <v>1</v>
      </c>
      <c r="G5" s="1">
        <v>0</v>
      </c>
      <c r="H5" s="53">
        <f t="shared" si="0"/>
        <v>1</v>
      </c>
      <c r="I5" s="49">
        <v>3</v>
      </c>
      <c r="J5" s="1">
        <v>0</v>
      </c>
      <c r="K5" s="1">
        <v>1</v>
      </c>
      <c r="L5" s="1">
        <v>0</v>
      </c>
      <c r="M5" s="1">
        <v>0</v>
      </c>
      <c r="N5" s="1">
        <v>0</v>
      </c>
      <c r="O5" s="53">
        <f t="shared" si="1"/>
        <v>1</v>
      </c>
      <c r="P5" s="49">
        <v>3</v>
      </c>
      <c r="Q5" s="1">
        <v>0</v>
      </c>
      <c r="R5" s="1">
        <v>0</v>
      </c>
      <c r="S5" s="1">
        <v>0</v>
      </c>
      <c r="T5" s="1">
        <v>1</v>
      </c>
      <c r="U5" s="1">
        <v>0</v>
      </c>
      <c r="V5" s="53">
        <f t="shared" si="2"/>
        <v>1</v>
      </c>
      <c r="W5" s="49" t="s">
        <v>52</v>
      </c>
      <c r="X5" s="1">
        <v>0</v>
      </c>
      <c r="Y5" s="1">
        <v>0</v>
      </c>
      <c r="Z5" s="1">
        <v>0</v>
      </c>
      <c r="AA5" s="1">
        <v>0</v>
      </c>
      <c r="AB5" s="1">
        <v>1</v>
      </c>
      <c r="AC5" s="72">
        <f t="shared" si="3"/>
        <v>1</v>
      </c>
      <c r="AD5" s="49">
        <v>3</v>
      </c>
      <c r="AE5" s="74">
        <v>0</v>
      </c>
      <c r="AF5" s="74">
        <v>1</v>
      </c>
      <c r="AG5" s="74">
        <v>0</v>
      </c>
      <c r="AH5" s="75">
        <f t="shared" si="4"/>
        <v>1</v>
      </c>
      <c r="AI5" s="49">
        <v>3</v>
      </c>
      <c r="AJ5" s="1">
        <v>0</v>
      </c>
      <c r="AK5" s="1">
        <v>1</v>
      </c>
      <c r="AL5" s="1">
        <v>0</v>
      </c>
      <c r="AM5" s="1">
        <v>0</v>
      </c>
      <c r="AN5" s="53">
        <f t="shared" si="5"/>
        <v>1</v>
      </c>
      <c r="AO5" s="49">
        <v>3</v>
      </c>
      <c r="AP5" s="1">
        <v>0</v>
      </c>
      <c r="AQ5" s="1">
        <v>1</v>
      </c>
      <c r="AR5" s="53">
        <f t="shared" si="6"/>
        <v>1</v>
      </c>
      <c r="AS5" s="49">
        <v>3</v>
      </c>
      <c r="AT5" s="1">
        <v>0</v>
      </c>
      <c r="AU5" s="1">
        <v>0</v>
      </c>
      <c r="AV5" s="1">
        <v>0</v>
      </c>
      <c r="AW5" s="1">
        <v>0</v>
      </c>
      <c r="AX5" s="1">
        <v>1</v>
      </c>
      <c r="AY5" s="53">
        <f t="shared" si="7"/>
        <v>1</v>
      </c>
      <c r="AZ5" s="49">
        <v>3</v>
      </c>
      <c r="BA5" s="1">
        <v>0</v>
      </c>
      <c r="BB5" s="1">
        <v>0</v>
      </c>
      <c r="BC5" s="1">
        <v>1</v>
      </c>
      <c r="BD5" s="1">
        <v>1</v>
      </c>
      <c r="BE5" s="1">
        <v>0</v>
      </c>
      <c r="BF5" s="1">
        <v>0</v>
      </c>
      <c r="BG5" s="53">
        <f t="shared" si="8"/>
        <v>2</v>
      </c>
      <c r="BH5" s="49">
        <v>3</v>
      </c>
      <c r="BN5"/>
    </row>
    <row r="6" spans="1:66" x14ac:dyDescent="0.3">
      <c r="A6" s="10">
        <v>4</v>
      </c>
      <c r="B6" s="55" t="s">
        <v>58</v>
      </c>
      <c r="C6" s="56" t="s">
        <v>58</v>
      </c>
      <c r="D6" s="1" t="s">
        <v>51</v>
      </c>
      <c r="E6" s="1">
        <v>0</v>
      </c>
      <c r="F6" s="1">
        <v>1</v>
      </c>
      <c r="G6" s="1">
        <v>0</v>
      </c>
      <c r="H6" s="53">
        <f t="shared" si="0"/>
        <v>1</v>
      </c>
      <c r="I6" s="49">
        <v>3</v>
      </c>
      <c r="J6" s="1">
        <v>0</v>
      </c>
      <c r="K6" s="1">
        <v>1</v>
      </c>
      <c r="L6" s="1">
        <v>0</v>
      </c>
      <c r="M6" s="1">
        <v>0</v>
      </c>
      <c r="N6" s="1">
        <v>0</v>
      </c>
      <c r="O6" s="53">
        <f t="shared" si="1"/>
        <v>1</v>
      </c>
      <c r="P6" s="49">
        <v>3</v>
      </c>
      <c r="Q6" s="1">
        <v>0</v>
      </c>
      <c r="R6" s="1">
        <v>0</v>
      </c>
      <c r="S6" s="1">
        <v>0</v>
      </c>
      <c r="T6" s="1">
        <v>0</v>
      </c>
      <c r="U6" s="1">
        <v>1</v>
      </c>
      <c r="V6" s="53">
        <f t="shared" si="2"/>
        <v>1</v>
      </c>
      <c r="W6" s="49" t="s">
        <v>52</v>
      </c>
      <c r="X6" s="1">
        <v>0</v>
      </c>
      <c r="Y6" s="1">
        <v>0</v>
      </c>
      <c r="Z6" s="1">
        <v>0</v>
      </c>
      <c r="AA6" s="1">
        <v>0</v>
      </c>
      <c r="AB6" s="1">
        <v>1</v>
      </c>
      <c r="AC6" s="72">
        <f t="shared" si="3"/>
        <v>1</v>
      </c>
      <c r="AD6" s="49">
        <v>3</v>
      </c>
      <c r="AE6" s="74">
        <v>0</v>
      </c>
      <c r="AF6" s="74">
        <v>1</v>
      </c>
      <c r="AG6" s="74">
        <v>0</v>
      </c>
      <c r="AH6" s="75">
        <f t="shared" si="4"/>
        <v>1</v>
      </c>
      <c r="AI6" s="49">
        <v>3</v>
      </c>
      <c r="AJ6" s="1">
        <v>0</v>
      </c>
      <c r="AK6" s="1">
        <v>0</v>
      </c>
      <c r="AL6" s="1">
        <v>0</v>
      </c>
      <c r="AM6" s="1">
        <v>1</v>
      </c>
      <c r="AN6" s="53">
        <f t="shared" si="5"/>
        <v>1</v>
      </c>
      <c r="AO6" s="49">
        <v>3</v>
      </c>
      <c r="AP6" s="1">
        <v>1</v>
      </c>
      <c r="AQ6" s="1">
        <v>0</v>
      </c>
      <c r="AR6" s="53">
        <f t="shared" si="6"/>
        <v>1</v>
      </c>
      <c r="AS6" s="49">
        <v>3</v>
      </c>
      <c r="AT6" s="1">
        <v>0</v>
      </c>
      <c r="AU6" s="1">
        <v>0</v>
      </c>
      <c r="AV6" s="1">
        <v>0</v>
      </c>
      <c r="AW6" s="1">
        <v>0</v>
      </c>
      <c r="AX6" s="1">
        <v>1</v>
      </c>
      <c r="AY6" s="53">
        <f t="shared" si="7"/>
        <v>1</v>
      </c>
      <c r="AZ6" s="49">
        <v>3</v>
      </c>
      <c r="BA6" s="1">
        <v>0</v>
      </c>
      <c r="BB6" s="1">
        <v>0</v>
      </c>
      <c r="BC6" s="1">
        <v>1</v>
      </c>
      <c r="BD6" s="1">
        <v>1</v>
      </c>
      <c r="BE6" s="1">
        <v>0</v>
      </c>
      <c r="BF6" s="1">
        <v>0</v>
      </c>
      <c r="BG6" s="53">
        <f t="shared" si="8"/>
        <v>2</v>
      </c>
      <c r="BH6" s="49">
        <v>3</v>
      </c>
      <c r="BN6"/>
    </row>
    <row r="7" spans="1:66" x14ac:dyDescent="0.3">
      <c r="A7" s="10">
        <v>5</v>
      </c>
      <c r="B7" s="55" t="s">
        <v>64</v>
      </c>
      <c r="C7" s="56" t="s">
        <v>63</v>
      </c>
      <c r="D7" s="1" t="s">
        <v>51</v>
      </c>
      <c r="E7" s="1">
        <v>1</v>
      </c>
      <c r="F7" s="1">
        <v>0</v>
      </c>
      <c r="G7" s="1">
        <v>0</v>
      </c>
      <c r="H7" s="53">
        <f t="shared" si="0"/>
        <v>1</v>
      </c>
      <c r="I7" s="49">
        <v>3</v>
      </c>
      <c r="J7" s="1">
        <v>0</v>
      </c>
      <c r="K7" s="1">
        <v>0</v>
      </c>
      <c r="L7" s="1">
        <v>0.5</v>
      </c>
      <c r="M7" s="1">
        <v>0</v>
      </c>
      <c r="N7" s="1">
        <v>0.5</v>
      </c>
      <c r="O7" s="53">
        <f t="shared" si="1"/>
        <v>1</v>
      </c>
      <c r="P7" s="49">
        <v>3</v>
      </c>
      <c r="Q7" s="1">
        <v>0</v>
      </c>
      <c r="R7" s="1">
        <v>0</v>
      </c>
      <c r="S7" s="1">
        <v>0</v>
      </c>
      <c r="T7" s="1">
        <v>0.5</v>
      </c>
      <c r="U7" s="1">
        <v>0.5</v>
      </c>
      <c r="V7" s="53">
        <f t="shared" si="2"/>
        <v>1</v>
      </c>
      <c r="W7" s="49" t="s">
        <v>52</v>
      </c>
      <c r="X7" s="1">
        <v>1</v>
      </c>
      <c r="Y7" s="1">
        <v>0</v>
      </c>
      <c r="Z7" s="1">
        <v>0</v>
      </c>
      <c r="AA7" s="1">
        <v>0</v>
      </c>
      <c r="AB7" s="1">
        <v>0</v>
      </c>
      <c r="AC7" s="72">
        <f t="shared" si="3"/>
        <v>1</v>
      </c>
      <c r="AD7" s="49">
        <v>3</v>
      </c>
      <c r="AE7" s="74">
        <v>1</v>
      </c>
      <c r="AF7" s="74">
        <v>0</v>
      </c>
      <c r="AG7" s="74">
        <v>0</v>
      </c>
      <c r="AH7" s="75">
        <f t="shared" si="4"/>
        <v>1</v>
      </c>
      <c r="AI7" s="49">
        <v>3</v>
      </c>
      <c r="AJ7" s="74">
        <v>0.33</v>
      </c>
      <c r="AK7" s="74">
        <v>0.33</v>
      </c>
      <c r="AL7" s="74">
        <v>0</v>
      </c>
      <c r="AM7" s="74">
        <v>0.33</v>
      </c>
      <c r="AN7" s="53">
        <v>1</v>
      </c>
      <c r="AO7" s="49">
        <v>3</v>
      </c>
      <c r="AP7" s="74">
        <v>1</v>
      </c>
      <c r="AQ7" s="74">
        <v>0</v>
      </c>
      <c r="AR7" s="53">
        <f t="shared" si="6"/>
        <v>1</v>
      </c>
      <c r="AS7" s="49">
        <v>3</v>
      </c>
      <c r="AT7" s="74">
        <v>0</v>
      </c>
      <c r="AU7" s="74">
        <v>0</v>
      </c>
      <c r="AV7" s="74">
        <v>0</v>
      </c>
      <c r="AW7" s="74">
        <v>0</v>
      </c>
      <c r="AX7" s="74">
        <v>1</v>
      </c>
      <c r="AY7" s="53">
        <f t="shared" si="7"/>
        <v>1</v>
      </c>
      <c r="AZ7" s="49">
        <v>3</v>
      </c>
      <c r="BA7" s="74">
        <v>1</v>
      </c>
      <c r="BB7" s="74">
        <v>0</v>
      </c>
      <c r="BC7" s="74">
        <v>1</v>
      </c>
      <c r="BD7" s="74">
        <v>0</v>
      </c>
      <c r="BE7" s="74">
        <v>0</v>
      </c>
      <c r="BF7" s="74">
        <v>0</v>
      </c>
      <c r="BG7" s="53">
        <f t="shared" si="8"/>
        <v>2</v>
      </c>
      <c r="BH7" s="49">
        <v>3</v>
      </c>
      <c r="BN7"/>
    </row>
    <row r="8" spans="1:66" ht="14.4" customHeight="1" x14ac:dyDescent="0.3">
      <c r="A8" s="10">
        <v>7</v>
      </c>
      <c r="B8" s="55" t="s">
        <v>193</v>
      </c>
      <c r="C8" s="56" t="s">
        <v>193</v>
      </c>
      <c r="D8" s="1" t="s">
        <v>51</v>
      </c>
      <c r="E8" s="1">
        <v>1</v>
      </c>
      <c r="F8" s="1">
        <v>0</v>
      </c>
      <c r="G8" s="1">
        <v>0</v>
      </c>
      <c r="H8" s="53">
        <f t="shared" si="0"/>
        <v>1</v>
      </c>
      <c r="I8" s="49">
        <v>11</v>
      </c>
      <c r="J8" s="1">
        <v>0</v>
      </c>
      <c r="K8" s="1">
        <v>0</v>
      </c>
      <c r="L8" s="1">
        <v>0</v>
      </c>
      <c r="M8" s="1">
        <v>0.5</v>
      </c>
      <c r="N8" s="1">
        <v>0.5</v>
      </c>
      <c r="O8" s="53">
        <f t="shared" si="1"/>
        <v>1</v>
      </c>
      <c r="P8" s="49">
        <v>11</v>
      </c>
      <c r="Q8" s="1">
        <v>0</v>
      </c>
      <c r="R8" s="1">
        <v>0</v>
      </c>
      <c r="S8" s="1">
        <v>0</v>
      </c>
      <c r="T8" s="1">
        <v>0.5</v>
      </c>
      <c r="U8" s="1">
        <v>0.5</v>
      </c>
      <c r="V8" s="53">
        <f t="shared" si="2"/>
        <v>1</v>
      </c>
      <c r="W8" s="49" t="s">
        <v>59</v>
      </c>
      <c r="X8" s="1">
        <v>1</v>
      </c>
      <c r="Y8" s="1">
        <v>0</v>
      </c>
      <c r="Z8" s="1">
        <v>0</v>
      </c>
      <c r="AA8" s="1">
        <v>0</v>
      </c>
      <c r="AB8" s="1">
        <v>0</v>
      </c>
      <c r="AC8" s="72">
        <f t="shared" si="3"/>
        <v>1</v>
      </c>
      <c r="AD8" s="49">
        <v>11</v>
      </c>
      <c r="AE8" s="74">
        <v>1</v>
      </c>
      <c r="AF8" s="74">
        <v>0</v>
      </c>
      <c r="AG8" s="74">
        <v>0</v>
      </c>
      <c r="AH8" s="75">
        <f t="shared" si="4"/>
        <v>1</v>
      </c>
      <c r="AI8" s="49">
        <v>11</v>
      </c>
      <c r="AJ8" s="1">
        <v>0</v>
      </c>
      <c r="AK8" s="1">
        <v>0</v>
      </c>
      <c r="AL8" s="1">
        <v>1</v>
      </c>
      <c r="AM8" s="1">
        <v>0</v>
      </c>
      <c r="AN8" s="53">
        <v>1</v>
      </c>
      <c r="AO8" s="49">
        <v>11</v>
      </c>
      <c r="AP8" s="1">
        <v>1</v>
      </c>
      <c r="AQ8" s="1">
        <v>0</v>
      </c>
      <c r="AR8" s="53">
        <f t="shared" si="6"/>
        <v>1</v>
      </c>
      <c r="AS8" s="49">
        <v>11</v>
      </c>
      <c r="AT8" s="1">
        <v>0</v>
      </c>
      <c r="AU8" s="1">
        <v>0</v>
      </c>
      <c r="AV8" s="1">
        <v>0</v>
      </c>
      <c r="AW8" s="1">
        <v>0</v>
      </c>
      <c r="AX8" s="1">
        <v>1</v>
      </c>
      <c r="AY8" s="53">
        <v>1</v>
      </c>
      <c r="AZ8" s="49">
        <v>11</v>
      </c>
      <c r="BA8" s="1">
        <v>1</v>
      </c>
      <c r="BB8" s="1">
        <v>0</v>
      </c>
      <c r="BC8" s="1">
        <v>0</v>
      </c>
      <c r="BD8" s="1">
        <v>0</v>
      </c>
      <c r="BE8" s="1">
        <v>0</v>
      </c>
      <c r="BF8" s="1">
        <v>0</v>
      </c>
      <c r="BG8" s="53">
        <f t="shared" si="8"/>
        <v>1</v>
      </c>
      <c r="BH8" s="49">
        <v>11</v>
      </c>
      <c r="BN8"/>
    </row>
    <row r="9" spans="1:66" x14ac:dyDescent="0.3">
      <c r="A9" s="10">
        <v>8</v>
      </c>
      <c r="B9" s="55" t="s">
        <v>66</v>
      </c>
      <c r="C9" s="56" t="s">
        <v>66</v>
      </c>
      <c r="D9" s="1" t="s">
        <v>51</v>
      </c>
      <c r="E9" s="1">
        <v>0.5</v>
      </c>
      <c r="F9" s="1">
        <v>0</v>
      </c>
      <c r="G9" s="1">
        <v>0.5</v>
      </c>
      <c r="H9" s="53">
        <f t="shared" si="0"/>
        <v>1</v>
      </c>
      <c r="I9" s="49">
        <v>11</v>
      </c>
      <c r="J9" s="1">
        <v>0.2</v>
      </c>
      <c r="K9" s="1">
        <v>0</v>
      </c>
      <c r="L9" s="1">
        <v>0</v>
      </c>
      <c r="M9" s="1">
        <v>0.8</v>
      </c>
      <c r="N9" s="1">
        <v>0</v>
      </c>
      <c r="O9" s="53">
        <f t="shared" si="1"/>
        <v>1</v>
      </c>
      <c r="P9" s="49">
        <v>11</v>
      </c>
      <c r="Q9" s="1">
        <v>0</v>
      </c>
      <c r="R9" s="1">
        <v>0</v>
      </c>
      <c r="S9" s="1">
        <v>1</v>
      </c>
      <c r="T9" s="1">
        <v>0</v>
      </c>
      <c r="U9" s="1">
        <v>0</v>
      </c>
      <c r="V9" s="53">
        <f t="shared" si="2"/>
        <v>1</v>
      </c>
      <c r="W9" s="49" t="s">
        <v>52</v>
      </c>
      <c r="X9" s="1">
        <v>0</v>
      </c>
      <c r="Y9" s="1">
        <v>0</v>
      </c>
      <c r="Z9" s="1">
        <v>1</v>
      </c>
      <c r="AA9" s="1">
        <v>0</v>
      </c>
      <c r="AB9" s="1">
        <v>0</v>
      </c>
      <c r="AC9" s="72">
        <f t="shared" si="3"/>
        <v>1</v>
      </c>
      <c r="AD9" s="49">
        <v>11</v>
      </c>
      <c r="AE9" s="74">
        <v>0</v>
      </c>
      <c r="AF9" s="74">
        <v>1</v>
      </c>
      <c r="AG9" s="74">
        <v>0</v>
      </c>
      <c r="AH9" s="75">
        <f t="shared" si="4"/>
        <v>1</v>
      </c>
      <c r="AI9" s="49">
        <v>11</v>
      </c>
      <c r="AJ9" s="1">
        <v>0</v>
      </c>
      <c r="AK9" s="1">
        <v>0</v>
      </c>
      <c r="AL9" s="1">
        <v>0</v>
      </c>
      <c r="AM9" s="1">
        <v>1</v>
      </c>
      <c r="AN9" s="53">
        <f t="shared" si="5"/>
        <v>1</v>
      </c>
      <c r="AO9" s="49">
        <v>11</v>
      </c>
      <c r="AP9" s="1">
        <v>1</v>
      </c>
      <c r="AQ9" s="1">
        <v>0</v>
      </c>
      <c r="AR9" s="53">
        <f t="shared" si="6"/>
        <v>1</v>
      </c>
      <c r="AS9" s="49">
        <v>11</v>
      </c>
      <c r="AT9" s="1">
        <v>0</v>
      </c>
      <c r="AU9" s="1">
        <v>0</v>
      </c>
      <c r="AV9" s="1">
        <v>0</v>
      </c>
      <c r="AW9" s="1">
        <v>1</v>
      </c>
      <c r="AX9" s="1">
        <v>0</v>
      </c>
      <c r="AY9" s="53">
        <f t="shared" si="7"/>
        <v>1</v>
      </c>
      <c r="AZ9" s="49">
        <v>11</v>
      </c>
      <c r="BA9" s="1">
        <v>1</v>
      </c>
      <c r="BB9" s="1">
        <v>1</v>
      </c>
      <c r="BC9" s="1">
        <v>0</v>
      </c>
      <c r="BD9" s="1">
        <v>1</v>
      </c>
      <c r="BE9" s="1">
        <v>0</v>
      </c>
      <c r="BF9" s="1">
        <v>0</v>
      </c>
      <c r="BG9" s="53">
        <f t="shared" si="8"/>
        <v>3</v>
      </c>
      <c r="BH9" s="49">
        <v>11</v>
      </c>
      <c r="BN9"/>
    </row>
    <row r="10" spans="1:66" x14ac:dyDescent="0.3">
      <c r="A10" s="10">
        <v>9</v>
      </c>
      <c r="B10" s="55" t="s">
        <v>67</v>
      </c>
      <c r="C10" s="56" t="s">
        <v>67</v>
      </c>
      <c r="D10" s="1" t="s">
        <v>51</v>
      </c>
      <c r="E10" s="1">
        <v>0</v>
      </c>
      <c r="F10" s="1">
        <v>1</v>
      </c>
      <c r="G10" s="1">
        <v>0</v>
      </c>
      <c r="H10" s="53">
        <f t="shared" si="0"/>
        <v>1</v>
      </c>
      <c r="I10" s="49">
        <v>3</v>
      </c>
      <c r="J10" s="1">
        <v>0</v>
      </c>
      <c r="K10" s="1">
        <v>1</v>
      </c>
      <c r="L10" s="1">
        <v>0</v>
      </c>
      <c r="M10" s="1">
        <v>0</v>
      </c>
      <c r="N10" s="1">
        <v>0</v>
      </c>
      <c r="O10" s="53">
        <f t="shared" si="1"/>
        <v>1</v>
      </c>
      <c r="P10" s="49">
        <v>3</v>
      </c>
      <c r="Q10" s="1">
        <v>0</v>
      </c>
      <c r="R10" s="1">
        <v>0</v>
      </c>
      <c r="S10" s="1">
        <v>0.5</v>
      </c>
      <c r="T10" s="1">
        <v>0.5</v>
      </c>
      <c r="U10" s="1">
        <v>0</v>
      </c>
      <c r="V10" s="53">
        <f t="shared" si="2"/>
        <v>1</v>
      </c>
      <c r="W10" s="49" t="s">
        <v>52</v>
      </c>
      <c r="X10" s="1">
        <v>0</v>
      </c>
      <c r="Y10" s="1">
        <v>0</v>
      </c>
      <c r="Z10" s="1">
        <v>0</v>
      </c>
      <c r="AA10" s="1">
        <v>1</v>
      </c>
      <c r="AB10" s="1">
        <v>0</v>
      </c>
      <c r="AC10" s="72">
        <f t="shared" si="3"/>
        <v>1</v>
      </c>
      <c r="AD10" s="49">
        <v>3</v>
      </c>
      <c r="AE10" s="74">
        <v>0</v>
      </c>
      <c r="AF10" s="74">
        <v>1</v>
      </c>
      <c r="AG10" s="74">
        <v>0</v>
      </c>
      <c r="AH10" s="75">
        <f t="shared" si="4"/>
        <v>1</v>
      </c>
      <c r="AI10" s="49">
        <v>3</v>
      </c>
      <c r="AJ10" s="1">
        <v>0</v>
      </c>
      <c r="AK10" s="1">
        <v>0</v>
      </c>
      <c r="AL10" s="1">
        <v>0</v>
      </c>
      <c r="AM10" s="1">
        <v>1</v>
      </c>
      <c r="AN10" s="53">
        <f t="shared" si="5"/>
        <v>1</v>
      </c>
      <c r="AO10" s="49">
        <v>3</v>
      </c>
      <c r="AP10" s="1">
        <v>1</v>
      </c>
      <c r="AQ10" s="1">
        <v>0</v>
      </c>
      <c r="AR10" s="53">
        <f t="shared" si="6"/>
        <v>1</v>
      </c>
      <c r="AS10" s="49">
        <v>3</v>
      </c>
      <c r="AT10" s="1">
        <v>0</v>
      </c>
      <c r="AU10" s="1">
        <v>0</v>
      </c>
      <c r="AV10" s="1">
        <v>0</v>
      </c>
      <c r="AW10" s="1">
        <v>0</v>
      </c>
      <c r="AX10" s="1">
        <v>1</v>
      </c>
      <c r="AY10" s="53">
        <f t="shared" si="7"/>
        <v>1</v>
      </c>
      <c r="AZ10" s="49">
        <v>3</v>
      </c>
      <c r="BA10" s="1">
        <v>0</v>
      </c>
      <c r="BB10" s="1">
        <v>0</v>
      </c>
      <c r="BC10" s="1">
        <v>1</v>
      </c>
      <c r="BD10" s="1">
        <v>1</v>
      </c>
      <c r="BE10" s="1">
        <v>0</v>
      </c>
      <c r="BF10" s="1">
        <v>0</v>
      </c>
      <c r="BG10" s="53">
        <f t="shared" si="8"/>
        <v>2</v>
      </c>
      <c r="BH10" s="49">
        <v>3</v>
      </c>
      <c r="BN10"/>
    </row>
    <row r="11" spans="1:66" x14ac:dyDescent="0.3">
      <c r="A11" s="10">
        <v>10</v>
      </c>
      <c r="B11" s="55" t="s">
        <v>179</v>
      </c>
      <c r="C11" s="56" t="s">
        <v>180</v>
      </c>
      <c r="D11" s="1" t="s">
        <v>51</v>
      </c>
      <c r="E11" s="1">
        <v>0</v>
      </c>
      <c r="F11" s="1">
        <v>0</v>
      </c>
      <c r="G11" s="1">
        <v>1</v>
      </c>
      <c r="H11" s="53">
        <f t="shared" ref="H11:H23" si="9">SUM(E11:G11)</f>
        <v>1</v>
      </c>
      <c r="I11" s="49">
        <v>11</v>
      </c>
      <c r="J11" s="1">
        <v>0</v>
      </c>
      <c r="K11" s="1">
        <v>0</v>
      </c>
      <c r="L11" s="1">
        <v>0.2</v>
      </c>
      <c r="M11" s="1">
        <v>0</v>
      </c>
      <c r="N11" s="1">
        <v>0.8</v>
      </c>
      <c r="O11" s="53">
        <f t="shared" ref="O11:O23" si="10">SUM(J11:N11)</f>
        <v>1</v>
      </c>
      <c r="P11" s="49">
        <v>11</v>
      </c>
      <c r="Q11" s="1">
        <v>0</v>
      </c>
      <c r="R11" s="1">
        <v>0</v>
      </c>
      <c r="S11" s="1">
        <v>1</v>
      </c>
      <c r="T11" s="1">
        <v>0</v>
      </c>
      <c r="U11" s="1">
        <v>0</v>
      </c>
      <c r="V11" s="53">
        <f t="shared" ref="V11:V23" si="11">SUM(Q11:U11)</f>
        <v>1</v>
      </c>
      <c r="W11" s="49" t="s">
        <v>77</v>
      </c>
      <c r="X11" s="1">
        <v>0</v>
      </c>
      <c r="Y11" s="1">
        <v>0</v>
      </c>
      <c r="Z11" s="1">
        <v>0</v>
      </c>
      <c r="AA11" s="1">
        <v>0</v>
      </c>
      <c r="AB11" s="1">
        <v>1</v>
      </c>
      <c r="AC11" s="72">
        <f t="shared" ref="AC11:AC23" si="12">SUM(X11:AB11)</f>
        <v>1</v>
      </c>
      <c r="AD11" s="49">
        <v>11</v>
      </c>
      <c r="AE11" s="74">
        <v>0</v>
      </c>
      <c r="AF11" s="74">
        <v>1</v>
      </c>
      <c r="AG11" s="74">
        <v>0</v>
      </c>
      <c r="AH11" s="75">
        <f t="shared" ref="AH11:AH23" si="13">SUM(AE11:AG11)</f>
        <v>1</v>
      </c>
      <c r="AI11" s="49">
        <v>11</v>
      </c>
      <c r="AJ11" s="1">
        <v>0</v>
      </c>
      <c r="AK11" s="1">
        <v>1</v>
      </c>
      <c r="AL11" s="1">
        <v>0</v>
      </c>
      <c r="AM11" s="1">
        <v>1</v>
      </c>
      <c r="AN11" s="53">
        <f t="shared" ref="AN11:AN23" si="14">SUM(AJ11:AM11)</f>
        <v>2</v>
      </c>
      <c r="AO11" s="49">
        <v>11</v>
      </c>
      <c r="AP11" s="1">
        <v>1</v>
      </c>
      <c r="AQ11" s="1">
        <v>0</v>
      </c>
      <c r="AR11" s="53">
        <f t="shared" ref="AR11:AR23" si="15">SUM(AP11:AQ11)</f>
        <v>1</v>
      </c>
      <c r="AS11" s="49">
        <v>11</v>
      </c>
      <c r="AT11" s="1">
        <v>0</v>
      </c>
      <c r="AU11" s="1">
        <v>0</v>
      </c>
      <c r="AV11" s="1">
        <v>0</v>
      </c>
      <c r="AW11" s="1">
        <v>0.5</v>
      </c>
      <c r="AX11" s="1">
        <v>0.5</v>
      </c>
      <c r="AY11" s="53">
        <f t="shared" ref="AY11:AY23" si="16">SUM(AT11:AX11)</f>
        <v>1</v>
      </c>
      <c r="AZ11" s="49">
        <v>11</v>
      </c>
      <c r="BA11" s="1">
        <v>1</v>
      </c>
      <c r="BB11" s="1">
        <v>0</v>
      </c>
      <c r="BC11" s="1">
        <v>1</v>
      </c>
      <c r="BD11" s="1">
        <v>0</v>
      </c>
      <c r="BE11" s="1">
        <v>0</v>
      </c>
      <c r="BF11" s="1">
        <v>0</v>
      </c>
      <c r="BG11" s="53">
        <f t="shared" ref="BG11:BG23" si="17">SUM(BA11:BF11)</f>
        <v>2</v>
      </c>
      <c r="BH11" s="49">
        <v>11</v>
      </c>
      <c r="BN11"/>
    </row>
    <row r="12" spans="1:66" x14ac:dyDescent="0.3">
      <c r="A12" s="10">
        <v>11</v>
      </c>
      <c r="B12" s="55" t="s">
        <v>168</v>
      </c>
      <c r="C12" s="55" t="s">
        <v>168</v>
      </c>
      <c r="D12" s="1" t="s">
        <v>51</v>
      </c>
      <c r="E12" s="1">
        <v>0</v>
      </c>
      <c r="F12" s="1">
        <v>1</v>
      </c>
      <c r="G12" s="1">
        <v>0</v>
      </c>
      <c r="H12" s="53">
        <f t="shared" si="9"/>
        <v>1</v>
      </c>
      <c r="I12" s="49">
        <v>3</v>
      </c>
      <c r="J12" s="1">
        <v>0</v>
      </c>
      <c r="K12" s="1">
        <v>0.6</v>
      </c>
      <c r="L12" s="1">
        <v>0</v>
      </c>
      <c r="M12" s="1">
        <v>0.4</v>
      </c>
      <c r="N12" s="1">
        <v>0</v>
      </c>
      <c r="O12" s="53">
        <f t="shared" si="10"/>
        <v>1</v>
      </c>
      <c r="P12" s="49">
        <v>3</v>
      </c>
      <c r="Q12" s="1">
        <v>0</v>
      </c>
      <c r="R12" s="1">
        <v>0</v>
      </c>
      <c r="S12" s="1">
        <v>1</v>
      </c>
      <c r="T12" s="1">
        <v>0</v>
      </c>
      <c r="U12" s="1">
        <v>0</v>
      </c>
      <c r="V12" s="53">
        <f t="shared" si="11"/>
        <v>1</v>
      </c>
      <c r="W12" s="49"/>
      <c r="X12" s="1">
        <v>0</v>
      </c>
      <c r="Y12" s="1">
        <v>0</v>
      </c>
      <c r="Z12" s="1">
        <v>0</v>
      </c>
      <c r="AA12" s="1">
        <v>1</v>
      </c>
      <c r="AB12" s="1">
        <v>0</v>
      </c>
      <c r="AC12" s="72">
        <f t="shared" si="12"/>
        <v>1</v>
      </c>
      <c r="AD12" s="49">
        <v>3</v>
      </c>
      <c r="AE12" s="74">
        <v>0</v>
      </c>
      <c r="AF12" s="74">
        <v>0</v>
      </c>
      <c r="AG12" s="74">
        <v>1</v>
      </c>
      <c r="AH12" s="75">
        <f t="shared" si="13"/>
        <v>1</v>
      </c>
      <c r="AI12" s="49">
        <v>3</v>
      </c>
      <c r="AJ12" s="74">
        <v>0</v>
      </c>
      <c r="AK12" s="74">
        <v>0</v>
      </c>
      <c r="AL12" s="74">
        <v>0</v>
      </c>
      <c r="AM12" s="74">
        <v>1</v>
      </c>
      <c r="AN12" s="53">
        <f t="shared" si="14"/>
        <v>1</v>
      </c>
      <c r="AO12" s="49">
        <v>3</v>
      </c>
      <c r="AP12" s="1">
        <v>0</v>
      </c>
      <c r="AQ12" s="1">
        <v>1</v>
      </c>
      <c r="AR12" s="53">
        <f t="shared" si="15"/>
        <v>1</v>
      </c>
      <c r="AS12" s="49">
        <v>3</v>
      </c>
      <c r="AT12" s="1">
        <v>0</v>
      </c>
      <c r="AU12" s="1">
        <v>0</v>
      </c>
      <c r="AV12" s="1">
        <v>0</v>
      </c>
      <c r="AW12" s="1">
        <v>0</v>
      </c>
      <c r="AX12" s="1">
        <v>1</v>
      </c>
      <c r="AY12" s="53">
        <f t="shared" si="16"/>
        <v>1</v>
      </c>
      <c r="AZ12" s="49">
        <v>3</v>
      </c>
      <c r="BA12" s="1">
        <v>0</v>
      </c>
      <c r="BB12" s="1">
        <v>1</v>
      </c>
      <c r="BC12" s="1">
        <v>0</v>
      </c>
      <c r="BD12" s="1">
        <v>1</v>
      </c>
      <c r="BE12" s="1">
        <v>1</v>
      </c>
      <c r="BF12" s="1">
        <v>0</v>
      </c>
      <c r="BG12" s="53">
        <f t="shared" si="17"/>
        <v>3</v>
      </c>
      <c r="BH12" s="49">
        <v>3</v>
      </c>
      <c r="BN12"/>
    </row>
    <row r="13" spans="1:66" x14ac:dyDescent="0.3">
      <c r="A13" s="10">
        <v>12</v>
      </c>
      <c r="B13" s="55" t="s">
        <v>169</v>
      </c>
      <c r="C13" s="55" t="s">
        <v>169</v>
      </c>
      <c r="D13" s="1" t="s">
        <v>51</v>
      </c>
      <c r="E13" s="1">
        <v>0</v>
      </c>
      <c r="F13" s="1">
        <v>1</v>
      </c>
      <c r="G13" s="1">
        <v>0</v>
      </c>
      <c r="H13" s="53">
        <f t="shared" si="9"/>
        <v>1</v>
      </c>
      <c r="I13" s="49">
        <v>19</v>
      </c>
      <c r="J13" s="1">
        <v>0</v>
      </c>
      <c r="K13" s="1">
        <v>0.9</v>
      </c>
      <c r="L13" s="1">
        <v>0</v>
      </c>
      <c r="M13" s="1">
        <v>0.1</v>
      </c>
      <c r="N13" s="1">
        <v>0</v>
      </c>
      <c r="O13" s="53">
        <f t="shared" si="10"/>
        <v>1</v>
      </c>
      <c r="P13" s="49">
        <v>19</v>
      </c>
      <c r="Q13" s="1">
        <v>0</v>
      </c>
      <c r="R13" s="1">
        <v>0</v>
      </c>
      <c r="S13" s="1">
        <v>0</v>
      </c>
      <c r="T13" s="1">
        <v>0.5</v>
      </c>
      <c r="U13" s="1">
        <v>0.5</v>
      </c>
      <c r="V13" s="53">
        <f t="shared" si="11"/>
        <v>1</v>
      </c>
      <c r="W13" s="49"/>
      <c r="X13" s="1">
        <v>0</v>
      </c>
      <c r="Y13" s="1">
        <v>0</v>
      </c>
      <c r="Z13" s="1">
        <v>1</v>
      </c>
      <c r="AA13" s="1">
        <v>0</v>
      </c>
      <c r="AB13" s="1">
        <v>0</v>
      </c>
      <c r="AC13" s="72">
        <f t="shared" si="12"/>
        <v>1</v>
      </c>
      <c r="AD13" s="49">
        <v>19</v>
      </c>
      <c r="AE13" s="74">
        <v>0</v>
      </c>
      <c r="AF13" s="74">
        <v>1</v>
      </c>
      <c r="AG13" s="74">
        <v>0</v>
      </c>
      <c r="AH13" s="75">
        <f t="shared" si="13"/>
        <v>1</v>
      </c>
      <c r="AI13" s="49">
        <v>19</v>
      </c>
      <c r="AJ13" s="74">
        <v>0</v>
      </c>
      <c r="AK13" s="74">
        <v>0</v>
      </c>
      <c r="AL13" s="74">
        <v>0</v>
      </c>
      <c r="AM13" s="74">
        <v>1</v>
      </c>
      <c r="AN13" s="53">
        <f t="shared" si="14"/>
        <v>1</v>
      </c>
      <c r="AO13" s="49">
        <v>19</v>
      </c>
      <c r="AP13" s="1">
        <v>1</v>
      </c>
      <c r="AQ13" s="1">
        <v>0</v>
      </c>
      <c r="AR13" s="53">
        <f t="shared" si="15"/>
        <v>1</v>
      </c>
      <c r="AS13" s="49">
        <v>19</v>
      </c>
      <c r="AT13" s="1">
        <v>0</v>
      </c>
      <c r="AU13" s="1">
        <v>0</v>
      </c>
      <c r="AV13" s="1">
        <v>0</v>
      </c>
      <c r="AW13" s="1">
        <v>0.5</v>
      </c>
      <c r="AX13" s="1">
        <v>0.5</v>
      </c>
      <c r="AY13" s="53">
        <f t="shared" si="16"/>
        <v>1</v>
      </c>
      <c r="AZ13" s="49">
        <v>19</v>
      </c>
      <c r="BA13" s="1">
        <v>0</v>
      </c>
      <c r="BB13" s="1">
        <v>1</v>
      </c>
      <c r="BC13" s="1">
        <v>1</v>
      </c>
      <c r="BD13" s="1">
        <v>1</v>
      </c>
      <c r="BE13" s="1">
        <v>0</v>
      </c>
      <c r="BF13" s="1">
        <v>0</v>
      </c>
      <c r="BG13" s="53">
        <f t="shared" si="17"/>
        <v>3</v>
      </c>
      <c r="BH13" s="49">
        <v>19</v>
      </c>
      <c r="BN13"/>
    </row>
    <row r="14" spans="1:66" ht="15" customHeight="1" x14ac:dyDescent="0.3">
      <c r="A14" s="10">
        <v>13</v>
      </c>
      <c r="B14" s="55" t="s">
        <v>170</v>
      </c>
      <c r="C14" s="55" t="s">
        <v>170</v>
      </c>
      <c r="D14" s="1" t="s">
        <v>51</v>
      </c>
      <c r="E14" s="1">
        <v>1</v>
      </c>
      <c r="F14" s="1">
        <v>0</v>
      </c>
      <c r="G14" s="1">
        <v>0</v>
      </c>
      <c r="H14" s="53">
        <f t="shared" si="9"/>
        <v>1</v>
      </c>
      <c r="I14" s="49">
        <v>3</v>
      </c>
      <c r="J14" s="1">
        <v>0</v>
      </c>
      <c r="K14" s="1">
        <v>0</v>
      </c>
      <c r="L14" s="1">
        <v>0.1</v>
      </c>
      <c r="M14" s="1">
        <v>0.4</v>
      </c>
      <c r="N14" s="1">
        <v>0.5</v>
      </c>
      <c r="O14" s="53">
        <f t="shared" si="10"/>
        <v>1</v>
      </c>
      <c r="P14" s="49">
        <v>3</v>
      </c>
      <c r="Q14" s="1">
        <v>0</v>
      </c>
      <c r="R14" s="1">
        <v>0</v>
      </c>
      <c r="S14" s="1">
        <v>0</v>
      </c>
      <c r="T14" s="1">
        <v>0.5</v>
      </c>
      <c r="U14" s="1">
        <v>0.5</v>
      </c>
      <c r="V14" s="53">
        <f t="shared" si="11"/>
        <v>1</v>
      </c>
      <c r="W14" s="49"/>
      <c r="X14" s="1">
        <v>0</v>
      </c>
      <c r="Y14" s="1">
        <v>0</v>
      </c>
      <c r="Z14" s="1">
        <v>0</v>
      </c>
      <c r="AA14" s="1">
        <v>1</v>
      </c>
      <c r="AB14" s="1">
        <v>0</v>
      </c>
      <c r="AC14" s="72">
        <f t="shared" si="12"/>
        <v>1</v>
      </c>
      <c r="AD14" s="49">
        <v>3</v>
      </c>
      <c r="AE14" s="74">
        <v>0</v>
      </c>
      <c r="AF14" s="74">
        <v>0</v>
      </c>
      <c r="AG14" s="74">
        <v>1</v>
      </c>
      <c r="AH14" s="75">
        <f t="shared" si="13"/>
        <v>1</v>
      </c>
      <c r="AI14" s="49">
        <v>3</v>
      </c>
      <c r="AJ14" s="74">
        <v>0</v>
      </c>
      <c r="AK14" s="74">
        <v>0</v>
      </c>
      <c r="AL14" s="74">
        <v>1</v>
      </c>
      <c r="AM14" s="74">
        <v>0</v>
      </c>
      <c r="AN14" s="53">
        <f t="shared" si="14"/>
        <v>1</v>
      </c>
      <c r="AO14" s="49">
        <v>3</v>
      </c>
      <c r="AP14" s="1">
        <v>0</v>
      </c>
      <c r="AQ14" s="1">
        <v>1</v>
      </c>
      <c r="AR14" s="53">
        <f t="shared" si="15"/>
        <v>1</v>
      </c>
      <c r="AS14" s="49">
        <v>3</v>
      </c>
      <c r="AT14" s="1">
        <v>0</v>
      </c>
      <c r="AU14" s="1">
        <v>0</v>
      </c>
      <c r="AV14" s="1">
        <v>0</v>
      </c>
      <c r="AW14" s="1">
        <v>0</v>
      </c>
      <c r="AX14" s="1">
        <v>1</v>
      </c>
      <c r="AY14" s="53">
        <f t="shared" si="16"/>
        <v>1</v>
      </c>
      <c r="AZ14" s="49">
        <v>3</v>
      </c>
      <c r="BA14" s="1">
        <v>1</v>
      </c>
      <c r="BB14" s="1">
        <v>0</v>
      </c>
      <c r="BC14" s="1">
        <v>0</v>
      </c>
      <c r="BD14" s="1">
        <v>0</v>
      </c>
      <c r="BE14" s="1">
        <v>0</v>
      </c>
      <c r="BF14" s="1">
        <v>0</v>
      </c>
      <c r="BG14" s="53">
        <f t="shared" si="17"/>
        <v>1</v>
      </c>
      <c r="BH14" s="49">
        <v>3</v>
      </c>
      <c r="BN14"/>
    </row>
    <row r="15" spans="1:66" x14ac:dyDescent="0.3">
      <c r="A15" s="10">
        <v>14</v>
      </c>
      <c r="B15" s="55" t="s">
        <v>147</v>
      </c>
      <c r="C15" s="55" t="s">
        <v>147</v>
      </c>
      <c r="D15" s="1" t="s">
        <v>51</v>
      </c>
      <c r="E15" s="1">
        <v>1</v>
      </c>
      <c r="F15" s="1">
        <v>0</v>
      </c>
      <c r="G15" s="1">
        <v>0</v>
      </c>
      <c r="H15" s="53">
        <f t="shared" si="9"/>
        <v>1</v>
      </c>
      <c r="I15" s="49">
        <v>3</v>
      </c>
      <c r="J15" s="1">
        <v>0</v>
      </c>
      <c r="K15" s="1">
        <v>0</v>
      </c>
      <c r="L15" s="1">
        <v>0</v>
      </c>
      <c r="M15" s="1">
        <v>0.2</v>
      </c>
      <c r="N15" s="1">
        <v>0.8</v>
      </c>
      <c r="O15" s="53">
        <f t="shared" si="10"/>
        <v>1</v>
      </c>
      <c r="P15" s="49">
        <v>3</v>
      </c>
      <c r="Q15" s="1">
        <v>0</v>
      </c>
      <c r="R15" s="1">
        <v>0</v>
      </c>
      <c r="S15" s="1">
        <v>0.5</v>
      </c>
      <c r="T15" s="1">
        <v>0</v>
      </c>
      <c r="U15" s="1">
        <v>0.5</v>
      </c>
      <c r="V15" s="53">
        <f t="shared" si="11"/>
        <v>1</v>
      </c>
      <c r="W15" s="49"/>
      <c r="X15" s="1">
        <v>0</v>
      </c>
      <c r="Y15" s="1">
        <v>0</v>
      </c>
      <c r="Z15" s="1">
        <v>0</v>
      </c>
      <c r="AA15" s="1">
        <v>0</v>
      </c>
      <c r="AB15" s="1">
        <v>1</v>
      </c>
      <c r="AC15" s="72">
        <f t="shared" si="12"/>
        <v>1</v>
      </c>
      <c r="AD15" s="49">
        <v>3</v>
      </c>
      <c r="AE15" s="74">
        <v>0</v>
      </c>
      <c r="AF15" s="74">
        <v>0</v>
      </c>
      <c r="AG15" s="74">
        <v>1</v>
      </c>
      <c r="AH15" s="75">
        <f t="shared" si="13"/>
        <v>1</v>
      </c>
      <c r="AI15" s="49">
        <v>3</v>
      </c>
      <c r="AJ15" s="74">
        <v>0</v>
      </c>
      <c r="AK15" s="74">
        <v>0</v>
      </c>
      <c r="AL15" s="74">
        <v>1</v>
      </c>
      <c r="AM15" s="74">
        <v>0</v>
      </c>
      <c r="AN15" s="53">
        <f t="shared" si="14"/>
        <v>1</v>
      </c>
      <c r="AO15" s="49">
        <v>3</v>
      </c>
      <c r="AP15" s="1">
        <v>0</v>
      </c>
      <c r="AQ15" s="1">
        <v>1</v>
      </c>
      <c r="AR15" s="53">
        <f t="shared" si="15"/>
        <v>1</v>
      </c>
      <c r="AS15" s="49">
        <v>3</v>
      </c>
      <c r="AT15" s="1">
        <v>0</v>
      </c>
      <c r="AU15" s="1">
        <v>0</v>
      </c>
      <c r="AV15" s="1">
        <v>0</v>
      </c>
      <c r="AW15" s="1">
        <v>0</v>
      </c>
      <c r="AX15" s="1">
        <v>1</v>
      </c>
      <c r="AY15" s="53">
        <f t="shared" si="16"/>
        <v>1</v>
      </c>
      <c r="AZ15" s="49">
        <v>3</v>
      </c>
      <c r="BA15" s="1">
        <v>1</v>
      </c>
      <c r="BB15" s="1">
        <v>0</v>
      </c>
      <c r="BC15" s="1">
        <v>0</v>
      </c>
      <c r="BD15" s="1">
        <v>0</v>
      </c>
      <c r="BE15" s="1">
        <v>0</v>
      </c>
      <c r="BF15" s="1">
        <v>0</v>
      </c>
      <c r="BG15" s="53">
        <f t="shared" si="17"/>
        <v>1</v>
      </c>
      <c r="BH15" s="49">
        <v>3</v>
      </c>
      <c r="BN15"/>
    </row>
    <row r="16" spans="1:66" x14ac:dyDescent="0.3">
      <c r="A16" s="10">
        <v>15</v>
      </c>
      <c r="B16" s="55" t="s">
        <v>171</v>
      </c>
      <c r="C16" s="55" t="s">
        <v>171</v>
      </c>
      <c r="D16" s="1" t="s">
        <v>51</v>
      </c>
      <c r="E16" s="1">
        <v>1</v>
      </c>
      <c r="F16" s="1">
        <v>0</v>
      </c>
      <c r="G16" s="1">
        <v>0</v>
      </c>
      <c r="H16" s="53">
        <f t="shared" si="9"/>
        <v>1</v>
      </c>
      <c r="I16" s="49">
        <v>3</v>
      </c>
      <c r="J16" s="1">
        <v>0</v>
      </c>
      <c r="K16" s="1">
        <v>0</v>
      </c>
      <c r="L16" s="1">
        <v>0</v>
      </c>
      <c r="M16" s="1">
        <v>0.5</v>
      </c>
      <c r="N16" s="1">
        <v>0.5</v>
      </c>
      <c r="O16" s="53">
        <f t="shared" si="10"/>
        <v>1</v>
      </c>
      <c r="P16" s="49">
        <v>3</v>
      </c>
      <c r="Q16" s="1">
        <v>0</v>
      </c>
      <c r="R16" s="1">
        <v>0</v>
      </c>
      <c r="S16" s="1">
        <v>0</v>
      </c>
      <c r="T16" s="1">
        <v>0.5</v>
      </c>
      <c r="U16" s="1">
        <v>0.5</v>
      </c>
      <c r="V16" s="53">
        <f t="shared" si="11"/>
        <v>1</v>
      </c>
      <c r="W16" s="49"/>
      <c r="X16" s="1">
        <v>0</v>
      </c>
      <c r="Y16" s="1">
        <v>0</v>
      </c>
      <c r="Z16" s="1">
        <v>0</v>
      </c>
      <c r="AA16" s="1">
        <v>1</v>
      </c>
      <c r="AB16" s="1">
        <v>0</v>
      </c>
      <c r="AC16" s="72">
        <f t="shared" si="12"/>
        <v>1</v>
      </c>
      <c r="AD16" s="49">
        <v>3</v>
      </c>
      <c r="AE16" s="74">
        <v>0</v>
      </c>
      <c r="AF16" s="74">
        <v>0</v>
      </c>
      <c r="AG16" s="74">
        <v>1</v>
      </c>
      <c r="AH16" s="75">
        <f t="shared" si="13"/>
        <v>1</v>
      </c>
      <c r="AI16" s="49">
        <v>3</v>
      </c>
      <c r="AJ16" s="74">
        <v>0</v>
      </c>
      <c r="AK16" s="74">
        <v>0</v>
      </c>
      <c r="AL16" s="74">
        <v>1</v>
      </c>
      <c r="AM16" s="74">
        <v>0</v>
      </c>
      <c r="AN16" s="53">
        <f t="shared" si="14"/>
        <v>1</v>
      </c>
      <c r="AO16" s="49">
        <v>3</v>
      </c>
      <c r="AP16" s="1">
        <v>0</v>
      </c>
      <c r="AQ16" s="1">
        <v>1</v>
      </c>
      <c r="AR16" s="53">
        <f t="shared" si="15"/>
        <v>1</v>
      </c>
      <c r="AS16" s="49">
        <v>3</v>
      </c>
      <c r="AT16" s="1">
        <v>0</v>
      </c>
      <c r="AU16" s="1">
        <v>0</v>
      </c>
      <c r="AV16" s="1">
        <v>0</v>
      </c>
      <c r="AW16" s="1">
        <v>0</v>
      </c>
      <c r="AX16" s="1">
        <v>1</v>
      </c>
      <c r="AY16" s="53">
        <f t="shared" si="16"/>
        <v>1</v>
      </c>
      <c r="AZ16" s="49">
        <v>3</v>
      </c>
      <c r="BA16" s="1">
        <v>1</v>
      </c>
      <c r="BB16" s="1">
        <v>0</v>
      </c>
      <c r="BC16" s="1">
        <v>0</v>
      </c>
      <c r="BD16" s="1">
        <v>0</v>
      </c>
      <c r="BE16" s="1">
        <v>0</v>
      </c>
      <c r="BF16" s="1">
        <v>0</v>
      </c>
      <c r="BG16" s="53">
        <f t="shared" si="17"/>
        <v>1</v>
      </c>
      <c r="BH16" s="49">
        <v>3</v>
      </c>
      <c r="BN16"/>
    </row>
    <row r="17" spans="1:66" x14ac:dyDescent="0.3">
      <c r="A17" s="10">
        <v>16</v>
      </c>
      <c r="B17" s="55" t="s">
        <v>172</v>
      </c>
      <c r="C17" s="55" t="s">
        <v>172</v>
      </c>
      <c r="D17" s="1" t="s">
        <v>51</v>
      </c>
      <c r="E17" s="1">
        <v>0</v>
      </c>
      <c r="F17" s="1">
        <v>1</v>
      </c>
      <c r="G17" s="1">
        <v>0</v>
      </c>
      <c r="H17" s="53">
        <f t="shared" si="9"/>
        <v>1</v>
      </c>
      <c r="I17" s="49">
        <v>35</v>
      </c>
      <c r="J17" s="1">
        <v>0</v>
      </c>
      <c r="K17" s="1">
        <v>1</v>
      </c>
      <c r="L17" s="1">
        <v>0</v>
      </c>
      <c r="M17" s="1">
        <v>0</v>
      </c>
      <c r="N17" s="1">
        <v>0</v>
      </c>
      <c r="O17" s="53">
        <f t="shared" si="10"/>
        <v>1</v>
      </c>
      <c r="P17" s="49">
        <v>35</v>
      </c>
      <c r="Q17" s="1">
        <v>0</v>
      </c>
      <c r="R17" s="1">
        <v>0.5</v>
      </c>
      <c r="S17" s="1">
        <v>0.5</v>
      </c>
      <c r="T17" s="1">
        <v>0</v>
      </c>
      <c r="U17" s="1">
        <v>0</v>
      </c>
      <c r="V17" s="53">
        <f t="shared" si="11"/>
        <v>1</v>
      </c>
      <c r="W17" s="49"/>
      <c r="X17" s="76">
        <v>0</v>
      </c>
      <c r="Y17" s="76">
        <v>0</v>
      </c>
      <c r="Z17" s="76">
        <v>0</v>
      </c>
      <c r="AA17" s="76">
        <v>1</v>
      </c>
      <c r="AB17" s="76">
        <v>0</v>
      </c>
      <c r="AC17" s="72">
        <f t="shared" si="12"/>
        <v>1</v>
      </c>
      <c r="AD17" s="49">
        <v>35</v>
      </c>
      <c r="AE17" s="74">
        <v>0</v>
      </c>
      <c r="AF17" s="74">
        <v>0</v>
      </c>
      <c r="AG17" s="74">
        <v>1</v>
      </c>
      <c r="AH17" s="75">
        <f t="shared" si="13"/>
        <v>1</v>
      </c>
      <c r="AI17" s="49">
        <v>35</v>
      </c>
      <c r="AJ17" s="76">
        <v>0</v>
      </c>
      <c r="AK17" s="76">
        <v>0</v>
      </c>
      <c r="AL17" s="76">
        <v>0</v>
      </c>
      <c r="AM17" s="76">
        <v>1</v>
      </c>
      <c r="AN17" s="53">
        <f t="shared" si="14"/>
        <v>1</v>
      </c>
      <c r="AO17" s="49">
        <v>35</v>
      </c>
      <c r="AP17" s="1">
        <v>0</v>
      </c>
      <c r="AQ17" s="1">
        <v>1</v>
      </c>
      <c r="AR17" s="53">
        <f t="shared" si="15"/>
        <v>1</v>
      </c>
      <c r="AS17" s="49">
        <v>35</v>
      </c>
      <c r="AT17" s="1">
        <v>0</v>
      </c>
      <c r="AU17" s="1">
        <v>0</v>
      </c>
      <c r="AV17" s="1">
        <v>0</v>
      </c>
      <c r="AW17" s="1">
        <v>0.2</v>
      </c>
      <c r="AX17" s="1">
        <v>0.8</v>
      </c>
      <c r="AY17" s="53">
        <f t="shared" si="16"/>
        <v>1</v>
      </c>
      <c r="AZ17" s="49">
        <v>35</v>
      </c>
      <c r="BA17" s="1">
        <v>0</v>
      </c>
      <c r="BB17" s="1">
        <v>1</v>
      </c>
      <c r="BC17" s="1">
        <v>1</v>
      </c>
      <c r="BD17" s="1">
        <v>1</v>
      </c>
      <c r="BE17" s="1">
        <v>1</v>
      </c>
      <c r="BF17" s="1">
        <v>0</v>
      </c>
      <c r="BG17" s="53">
        <f t="shared" si="17"/>
        <v>4</v>
      </c>
      <c r="BH17" s="49">
        <v>35</v>
      </c>
      <c r="BN17"/>
    </row>
    <row r="18" spans="1:66" x14ac:dyDescent="0.3">
      <c r="A18" s="10">
        <v>17</v>
      </c>
      <c r="B18" s="55" t="s">
        <v>173</v>
      </c>
      <c r="C18" s="55" t="s">
        <v>173</v>
      </c>
      <c r="D18" s="1" t="s">
        <v>51</v>
      </c>
      <c r="E18" s="1">
        <v>0</v>
      </c>
      <c r="F18" s="1">
        <v>1</v>
      </c>
      <c r="G18" s="1">
        <v>0</v>
      </c>
      <c r="H18" s="53">
        <f t="shared" si="9"/>
        <v>1</v>
      </c>
      <c r="I18" s="49">
        <v>3</v>
      </c>
      <c r="J18" s="1">
        <v>0</v>
      </c>
      <c r="K18" s="1">
        <v>1</v>
      </c>
      <c r="L18" s="1">
        <v>0</v>
      </c>
      <c r="M18" s="1">
        <v>0</v>
      </c>
      <c r="N18" s="1">
        <v>0</v>
      </c>
      <c r="O18" s="53">
        <f t="shared" si="10"/>
        <v>1</v>
      </c>
      <c r="P18" s="49">
        <v>3</v>
      </c>
      <c r="Q18" s="1">
        <v>0</v>
      </c>
      <c r="R18" s="1">
        <v>0</v>
      </c>
      <c r="S18" s="1">
        <v>0.5</v>
      </c>
      <c r="T18" s="1">
        <v>0.5</v>
      </c>
      <c r="U18" s="1">
        <v>0</v>
      </c>
      <c r="V18" s="53">
        <f t="shared" si="11"/>
        <v>1</v>
      </c>
      <c r="W18" s="49"/>
      <c r="X18" s="1">
        <v>0</v>
      </c>
      <c r="Y18" s="1">
        <v>0</v>
      </c>
      <c r="Z18" s="1">
        <v>0</v>
      </c>
      <c r="AA18" s="1">
        <v>0</v>
      </c>
      <c r="AB18" s="1">
        <v>1</v>
      </c>
      <c r="AC18" s="72">
        <f t="shared" si="12"/>
        <v>1</v>
      </c>
      <c r="AD18" s="49">
        <v>3</v>
      </c>
      <c r="AE18" s="74">
        <v>0</v>
      </c>
      <c r="AF18" s="74">
        <v>1</v>
      </c>
      <c r="AG18" s="74">
        <v>0</v>
      </c>
      <c r="AH18" s="75">
        <f t="shared" si="13"/>
        <v>1</v>
      </c>
      <c r="AI18" s="49">
        <v>3</v>
      </c>
      <c r="AJ18" s="74">
        <v>0</v>
      </c>
      <c r="AK18" s="74">
        <v>0</v>
      </c>
      <c r="AL18" s="74">
        <v>0</v>
      </c>
      <c r="AM18" s="74">
        <v>1</v>
      </c>
      <c r="AN18" s="53">
        <f t="shared" si="14"/>
        <v>1</v>
      </c>
      <c r="AO18" s="49">
        <v>3</v>
      </c>
      <c r="AP18" s="1">
        <v>0</v>
      </c>
      <c r="AQ18" s="1">
        <v>1</v>
      </c>
      <c r="AR18" s="53">
        <f t="shared" si="15"/>
        <v>1</v>
      </c>
      <c r="AS18" s="49">
        <v>3</v>
      </c>
      <c r="AT18" s="1">
        <v>0</v>
      </c>
      <c r="AU18" s="1">
        <v>0</v>
      </c>
      <c r="AV18" s="1">
        <v>0</v>
      </c>
      <c r="AW18" s="1">
        <v>0</v>
      </c>
      <c r="AX18" s="1">
        <v>1</v>
      </c>
      <c r="AY18" s="53">
        <f t="shared" si="16"/>
        <v>1</v>
      </c>
      <c r="AZ18" s="49">
        <v>3</v>
      </c>
      <c r="BA18" s="1">
        <v>1</v>
      </c>
      <c r="BB18" s="1">
        <v>0</v>
      </c>
      <c r="BC18" s="1">
        <v>0</v>
      </c>
      <c r="BD18" s="1">
        <v>0</v>
      </c>
      <c r="BE18" s="1">
        <v>0</v>
      </c>
      <c r="BF18" s="1">
        <v>0</v>
      </c>
      <c r="BG18" s="53">
        <f t="shared" si="17"/>
        <v>1</v>
      </c>
      <c r="BH18" s="49">
        <v>3</v>
      </c>
      <c r="BN18"/>
    </row>
    <row r="19" spans="1:66" x14ac:dyDescent="0.3">
      <c r="A19" s="10">
        <v>18</v>
      </c>
      <c r="B19" s="55" t="s">
        <v>194</v>
      </c>
      <c r="C19" s="55" t="s">
        <v>194</v>
      </c>
      <c r="D19" s="1" t="s">
        <v>51</v>
      </c>
      <c r="E19" s="1">
        <v>0</v>
      </c>
      <c r="F19" s="1">
        <v>1</v>
      </c>
      <c r="G19" s="1">
        <v>0</v>
      </c>
      <c r="H19" s="53">
        <f t="shared" si="9"/>
        <v>1</v>
      </c>
      <c r="I19" s="49">
        <v>36</v>
      </c>
      <c r="J19" s="1">
        <v>0</v>
      </c>
      <c r="K19" s="1">
        <v>1</v>
      </c>
      <c r="L19" s="1">
        <v>0</v>
      </c>
      <c r="M19" s="1">
        <v>0</v>
      </c>
      <c r="N19" s="1">
        <v>0</v>
      </c>
      <c r="O19" s="53">
        <f t="shared" si="10"/>
        <v>1</v>
      </c>
      <c r="P19" s="49">
        <v>36</v>
      </c>
      <c r="Q19" s="1">
        <v>0</v>
      </c>
      <c r="R19" s="1">
        <v>0.5</v>
      </c>
      <c r="S19" s="1">
        <v>0.5</v>
      </c>
      <c r="T19" s="1">
        <v>0</v>
      </c>
      <c r="U19" s="1">
        <v>0</v>
      </c>
      <c r="V19" s="53">
        <f t="shared" si="11"/>
        <v>1</v>
      </c>
      <c r="W19" s="49"/>
      <c r="X19" s="1">
        <v>0</v>
      </c>
      <c r="Y19" s="1">
        <v>1</v>
      </c>
      <c r="Z19" s="1">
        <v>0</v>
      </c>
      <c r="AA19" s="1">
        <v>0</v>
      </c>
      <c r="AB19" s="1">
        <v>0</v>
      </c>
      <c r="AC19" s="72">
        <f t="shared" si="12"/>
        <v>1</v>
      </c>
      <c r="AD19" s="49">
        <v>36</v>
      </c>
      <c r="AE19" s="74">
        <v>0</v>
      </c>
      <c r="AF19" s="74">
        <v>1</v>
      </c>
      <c r="AG19" s="74">
        <v>0</v>
      </c>
      <c r="AH19" s="75">
        <f t="shared" si="13"/>
        <v>1</v>
      </c>
      <c r="AI19" s="49">
        <v>36</v>
      </c>
      <c r="AJ19" s="74">
        <v>0</v>
      </c>
      <c r="AK19" s="74">
        <v>0</v>
      </c>
      <c r="AL19" s="74">
        <v>0</v>
      </c>
      <c r="AM19" s="74">
        <v>1</v>
      </c>
      <c r="AN19" s="53">
        <f t="shared" si="14"/>
        <v>1</v>
      </c>
      <c r="AO19" s="49">
        <v>36</v>
      </c>
      <c r="AP19" s="1">
        <v>0</v>
      </c>
      <c r="AQ19" s="1">
        <v>1</v>
      </c>
      <c r="AR19" s="53">
        <f t="shared" si="15"/>
        <v>1</v>
      </c>
      <c r="AS19" s="49">
        <v>36</v>
      </c>
      <c r="AT19" s="1">
        <v>0</v>
      </c>
      <c r="AU19" s="1">
        <v>0</v>
      </c>
      <c r="AV19" s="1">
        <v>0.33</v>
      </c>
      <c r="AW19" s="1">
        <v>0.33</v>
      </c>
      <c r="AX19" s="1">
        <v>0.33</v>
      </c>
      <c r="AY19" s="53">
        <v>1</v>
      </c>
      <c r="AZ19" s="49">
        <v>36</v>
      </c>
      <c r="BA19" s="1">
        <v>0</v>
      </c>
      <c r="BB19" s="1">
        <v>1</v>
      </c>
      <c r="BC19" s="1">
        <v>1</v>
      </c>
      <c r="BD19" s="1">
        <v>1</v>
      </c>
      <c r="BE19" s="1">
        <v>0</v>
      </c>
      <c r="BF19" s="1">
        <v>0</v>
      </c>
      <c r="BG19" s="53">
        <f t="shared" si="17"/>
        <v>3</v>
      </c>
      <c r="BH19" s="49">
        <v>36</v>
      </c>
      <c r="BN19"/>
    </row>
    <row r="20" spans="1:66" x14ac:dyDescent="0.3">
      <c r="A20" s="10">
        <v>19</v>
      </c>
      <c r="B20" s="55" t="s">
        <v>175</v>
      </c>
      <c r="C20" s="55" t="s">
        <v>175</v>
      </c>
      <c r="D20" s="1" t="s">
        <v>51</v>
      </c>
      <c r="E20" s="1">
        <v>0</v>
      </c>
      <c r="F20" s="1">
        <v>1</v>
      </c>
      <c r="G20" s="1">
        <v>0</v>
      </c>
      <c r="H20" s="53">
        <f t="shared" si="9"/>
        <v>1</v>
      </c>
      <c r="I20" s="49">
        <v>36</v>
      </c>
      <c r="J20" s="1">
        <v>0</v>
      </c>
      <c r="K20" s="1">
        <v>0.5</v>
      </c>
      <c r="L20" s="1">
        <v>0</v>
      </c>
      <c r="M20" s="1">
        <v>0.5</v>
      </c>
      <c r="N20" s="1">
        <v>0</v>
      </c>
      <c r="O20" s="53">
        <f t="shared" si="10"/>
        <v>1</v>
      </c>
      <c r="P20" s="49">
        <v>36</v>
      </c>
      <c r="Q20" s="1">
        <v>0</v>
      </c>
      <c r="R20" s="1">
        <v>0</v>
      </c>
      <c r="S20" s="1">
        <v>1</v>
      </c>
      <c r="T20" s="1">
        <v>0</v>
      </c>
      <c r="U20" s="1">
        <v>0</v>
      </c>
      <c r="V20" s="53">
        <f t="shared" si="11"/>
        <v>1</v>
      </c>
      <c r="W20" s="49"/>
      <c r="X20" s="76">
        <v>0</v>
      </c>
      <c r="Y20" s="76">
        <v>0</v>
      </c>
      <c r="Z20" s="76">
        <v>1</v>
      </c>
      <c r="AA20" s="76">
        <v>0</v>
      </c>
      <c r="AB20" s="76">
        <v>0</v>
      </c>
      <c r="AC20" s="72">
        <f t="shared" si="12"/>
        <v>1</v>
      </c>
      <c r="AD20" s="49">
        <v>36</v>
      </c>
      <c r="AE20" s="74">
        <v>0</v>
      </c>
      <c r="AF20" s="74">
        <v>1</v>
      </c>
      <c r="AG20" s="74">
        <v>0</v>
      </c>
      <c r="AH20" s="75">
        <f t="shared" si="13"/>
        <v>1</v>
      </c>
      <c r="AI20" s="49">
        <v>36</v>
      </c>
      <c r="AJ20" s="74">
        <v>0</v>
      </c>
      <c r="AK20" s="74">
        <v>0</v>
      </c>
      <c r="AL20" s="74">
        <v>0</v>
      </c>
      <c r="AM20" s="74">
        <v>1</v>
      </c>
      <c r="AN20" s="53">
        <f t="shared" si="14"/>
        <v>1</v>
      </c>
      <c r="AO20" s="49">
        <v>36</v>
      </c>
      <c r="AP20" s="1">
        <v>1</v>
      </c>
      <c r="AQ20" s="1">
        <v>0</v>
      </c>
      <c r="AR20" s="53">
        <f t="shared" si="15"/>
        <v>1</v>
      </c>
      <c r="AS20" s="49">
        <v>36</v>
      </c>
      <c r="AT20" s="1">
        <v>0</v>
      </c>
      <c r="AU20" s="1">
        <v>0</v>
      </c>
      <c r="AV20" s="1">
        <v>0</v>
      </c>
      <c r="AW20" s="1">
        <v>0</v>
      </c>
      <c r="AX20" s="1">
        <v>1</v>
      </c>
      <c r="AY20" s="53">
        <f t="shared" si="16"/>
        <v>1</v>
      </c>
      <c r="AZ20" s="49">
        <v>36</v>
      </c>
      <c r="BA20" s="1">
        <v>0</v>
      </c>
      <c r="BB20" s="1">
        <v>1</v>
      </c>
      <c r="BC20" s="1">
        <v>1</v>
      </c>
      <c r="BD20" s="1">
        <v>1</v>
      </c>
      <c r="BE20" s="1">
        <v>0</v>
      </c>
      <c r="BF20" s="1">
        <v>0</v>
      </c>
      <c r="BG20" s="53">
        <f t="shared" si="17"/>
        <v>3</v>
      </c>
      <c r="BH20" s="49">
        <v>36</v>
      </c>
      <c r="BN20"/>
    </row>
    <row r="21" spans="1:66" x14ac:dyDescent="0.3">
      <c r="A21" s="10">
        <v>20</v>
      </c>
      <c r="B21" s="55" t="s">
        <v>176</v>
      </c>
      <c r="C21" s="55" t="s">
        <v>176</v>
      </c>
      <c r="D21" s="1" t="s">
        <v>51</v>
      </c>
      <c r="E21" s="1">
        <v>1</v>
      </c>
      <c r="F21" s="1">
        <v>0</v>
      </c>
      <c r="G21" s="1">
        <v>0</v>
      </c>
      <c r="H21" s="53">
        <f t="shared" si="9"/>
        <v>1</v>
      </c>
      <c r="I21" s="49">
        <v>3</v>
      </c>
      <c r="J21" s="1">
        <v>0</v>
      </c>
      <c r="K21" s="1">
        <v>0</v>
      </c>
      <c r="L21" s="1">
        <v>0</v>
      </c>
      <c r="M21" s="1">
        <v>1</v>
      </c>
      <c r="N21" s="1">
        <v>0</v>
      </c>
      <c r="O21" s="53">
        <f t="shared" si="10"/>
        <v>1</v>
      </c>
      <c r="P21" s="49">
        <v>3</v>
      </c>
      <c r="Q21" s="1">
        <v>0.5</v>
      </c>
      <c r="R21" s="1">
        <v>0.5</v>
      </c>
      <c r="S21" s="1">
        <v>0</v>
      </c>
      <c r="T21" s="1">
        <v>0</v>
      </c>
      <c r="U21" s="1">
        <v>0</v>
      </c>
      <c r="V21" s="53">
        <f t="shared" si="11"/>
        <v>1</v>
      </c>
      <c r="W21" s="49"/>
      <c r="X21" s="1">
        <v>0</v>
      </c>
      <c r="Y21" s="1">
        <v>0</v>
      </c>
      <c r="Z21" s="1">
        <v>0</v>
      </c>
      <c r="AA21" s="1">
        <v>1</v>
      </c>
      <c r="AB21" s="1">
        <v>0</v>
      </c>
      <c r="AC21" s="72">
        <f t="shared" si="12"/>
        <v>1</v>
      </c>
      <c r="AD21" s="49">
        <v>3</v>
      </c>
      <c r="AE21" s="74">
        <v>0</v>
      </c>
      <c r="AF21" s="74">
        <v>1</v>
      </c>
      <c r="AG21" s="74">
        <v>0</v>
      </c>
      <c r="AH21" s="75">
        <f>SUM(AE20:AG20)</f>
        <v>1</v>
      </c>
      <c r="AI21" s="49">
        <v>3</v>
      </c>
      <c r="AJ21" s="74">
        <v>0</v>
      </c>
      <c r="AK21" s="74">
        <v>0</v>
      </c>
      <c r="AL21" s="74">
        <v>0</v>
      </c>
      <c r="AM21" s="74">
        <v>1</v>
      </c>
      <c r="AN21" s="53">
        <f t="shared" si="14"/>
        <v>1</v>
      </c>
      <c r="AO21" s="49">
        <v>3</v>
      </c>
      <c r="AP21" s="1">
        <v>0</v>
      </c>
      <c r="AQ21" s="1">
        <v>1</v>
      </c>
      <c r="AR21" s="53">
        <f t="shared" si="15"/>
        <v>1</v>
      </c>
      <c r="AS21" s="49">
        <v>3</v>
      </c>
      <c r="AT21" s="1">
        <v>0</v>
      </c>
      <c r="AU21" s="1">
        <v>0</v>
      </c>
      <c r="AV21" s="1">
        <v>0</v>
      </c>
      <c r="AW21" s="1">
        <v>0.5</v>
      </c>
      <c r="AX21" s="1">
        <v>0.5</v>
      </c>
      <c r="AY21" s="53">
        <f t="shared" si="16"/>
        <v>1</v>
      </c>
      <c r="AZ21" s="49">
        <v>3</v>
      </c>
      <c r="BA21" s="1">
        <v>1</v>
      </c>
      <c r="BB21" s="1">
        <v>0</v>
      </c>
      <c r="BC21" s="1">
        <v>0</v>
      </c>
      <c r="BD21" s="1">
        <v>0</v>
      </c>
      <c r="BE21" s="1">
        <v>0</v>
      </c>
      <c r="BF21" s="1">
        <v>0</v>
      </c>
      <c r="BG21" s="53">
        <f t="shared" si="17"/>
        <v>1</v>
      </c>
      <c r="BH21" s="49">
        <v>3</v>
      </c>
      <c r="BN21"/>
    </row>
    <row r="22" spans="1:66" x14ac:dyDescent="0.3">
      <c r="A22" s="10">
        <v>21</v>
      </c>
      <c r="B22" s="55" t="s">
        <v>177</v>
      </c>
      <c r="C22" s="55" t="s">
        <v>177</v>
      </c>
      <c r="D22" s="1" t="s">
        <v>51</v>
      </c>
      <c r="E22" s="1">
        <v>1</v>
      </c>
      <c r="F22" s="1">
        <v>0</v>
      </c>
      <c r="G22" s="1">
        <v>0</v>
      </c>
      <c r="H22" s="53">
        <f t="shared" si="9"/>
        <v>1</v>
      </c>
      <c r="I22" s="49">
        <v>3</v>
      </c>
      <c r="J22" s="1">
        <v>0</v>
      </c>
      <c r="K22" s="1">
        <v>0.8</v>
      </c>
      <c r="L22" s="1">
        <v>0</v>
      </c>
      <c r="M22" s="1">
        <v>0.2</v>
      </c>
      <c r="N22" s="1">
        <v>0</v>
      </c>
      <c r="O22" s="53">
        <f t="shared" si="10"/>
        <v>1</v>
      </c>
      <c r="P22" s="49">
        <v>3</v>
      </c>
      <c r="Q22" s="1">
        <v>0.5</v>
      </c>
      <c r="R22" s="1">
        <v>0.5</v>
      </c>
      <c r="S22" s="1">
        <v>0</v>
      </c>
      <c r="T22" s="1">
        <v>0</v>
      </c>
      <c r="U22" s="1">
        <v>0</v>
      </c>
      <c r="V22" s="53">
        <f t="shared" si="11"/>
        <v>1</v>
      </c>
      <c r="W22" s="49"/>
      <c r="X22" s="1">
        <v>0</v>
      </c>
      <c r="Y22" s="1">
        <v>1</v>
      </c>
      <c r="Z22" s="1">
        <v>0</v>
      </c>
      <c r="AA22" s="1">
        <v>0</v>
      </c>
      <c r="AB22" s="1">
        <v>0</v>
      </c>
      <c r="AC22" s="72">
        <f t="shared" si="12"/>
        <v>1</v>
      </c>
      <c r="AD22" s="49">
        <v>3</v>
      </c>
      <c r="AE22" s="74">
        <v>0</v>
      </c>
      <c r="AF22" s="74">
        <v>1</v>
      </c>
      <c r="AG22" s="74">
        <v>0</v>
      </c>
      <c r="AH22" s="75">
        <f t="shared" si="13"/>
        <v>1</v>
      </c>
      <c r="AI22" s="49">
        <v>3</v>
      </c>
      <c r="AJ22" s="74">
        <v>0</v>
      </c>
      <c r="AK22" s="74">
        <v>0</v>
      </c>
      <c r="AL22" s="74">
        <v>0</v>
      </c>
      <c r="AM22" s="74">
        <v>1</v>
      </c>
      <c r="AN22" s="53">
        <f t="shared" si="14"/>
        <v>1</v>
      </c>
      <c r="AO22" s="49">
        <v>3</v>
      </c>
      <c r="AP22" s="1">
        <v>0</v>
      </c>
      <c r="AQ22" s="1">
        <v>1</v>
      </c>
      <c r="AR22" s="53">
        <f t="shared" si="15"/>
        <v>1</v>
      </c>
      <c r="AS22" s="49">
        <v>3</v>
      </c>
      <c r="AT22" s="1">
        <v>0</v>
      </c>
      <c r="AU22" s="1">
        <v>0</v>
      </c>
      <c r="AV22" s="1">
        <v>0</v>
      </c>
      <c r="AW22" s="1">
        <v>0</v>
      </c>
      <c r="AX22" s="1">
        <v>1</v>
      </c>
      <c r="AY22" s="53">
        <f t="shared" si="16"/>
        <v>1</v>
      </c>
      <c r="AZ22" s="49">
        <v>3</v>
      </c>
      <c r="BA22" s="1">
        <v>1</v>
      </c>
      <c r="BB22" s="1">
        <v>0</v>
      </c>
      <c r="BC22" s="1">
        <v>0</v>
      </c>
      <c r="BD22" s="1">
        <v>0</v>
      </c>
      <c r="BE22" s="1">
        <v>0</v>
      </c>
      <c r="BF22" s="1">
        <v>0</v>
      </c>
      <c r="BG22" s="53">
        <f t="shared" si="17"/>
        <v>1</v>
      </c>
      <c r="BH22" s="49">
        <v>3</v>
      </c>
      <c r="BN22"/>
    </row>
    <row r="23" spans="1:66" ht="15" thickBot="1" x14ac:dyDescent="0.35">
      <c r="A23" s="12">
        <v>22</v>
      </c>
      <c r="B23" s="58" t="s">
        <v>178</v>
      </c>
      <c r="C23" s="58" t="s">
        <v>178</v>
      </c>
      <c r="D23" s="13" t="s">
        <v>51</v>
      </c>
      <c r="E23" s="13">
        <v>0</v>
      </c>
      <c r="F23" s="13"/>
      <c r="G23" s="13">
        <v>1</v>
      </c>
      <c r="H23" s="62">
        <f t="shared" si="9"/>
        <v>1</v>
      </c>
      <c r="I23" s="77">
        <v>3</v>
      </c>
      <c r="J23" s="13">
        <v>0</v>
      </c>
      <c r="K23" s="13">
        <v>0</v>
      </c>
      <c r="L23" s="13">
        <v>0</v>
      </c>
      <c r="M23" s="13">
        <v>0</v>
      </c>
      <c r="N23" s="13">
        <v>1</v>
      </c>
      <c r="O23" s="62">
        <f t="shared" si="10"/>
        <v>1</v>
      </c>
      <c r="P23" s="77">
        <v>3</v>
      </c>
      <c r="Q23" s="13">
        <v>0</v>
      </c>
      <c r="R23" s="13">
        <v>0</v>
      </c>
      <c r="S23" s="13">
        <v>0.2</v>
      </c>
      <c r="T23" s="13">
        <v>0.4</v>
      </c>
      <c r="U23" s="13">
        <v>0.4</v>
      </c>
      <c r="V23" s="62">
        <f t="shared" si="11"/>
        <v>1</v>
      </c>
      <c r="W23" s="77"/>
      <c r="X23" s="13">
        <v>0</v>
      </c>
      <c r="Y23" s="13">
        <v>0</v>
      </c>
      <c r="Z23" s="13">
        <v>0</v>
      </c>
      <c r="AA23" s="13">
        <v>0</v>
      </c>
      <c r="AB23" s="13">
        <v>1</v>
      </c>
      <c r="AC23" s="72">
        <f t="shared" si="12"/>
        <v>1</v>
      </c>
      <c r="AD23" s="77">
        <v>3</v>
      </c>
      <c r="AE23" s="78">
        <v>0</v>
      </c>
      <c r="AF23" s="78">
        <v>1</v>
      </c>
      <c r="AG23" s="78">
        <v>0</v>
      </c>
      <c r="AH23" s="79">
        <f t="shared" si="13"/>
        <v>1</v>
      </c>
      <c r="AI23" s="77">
        <v>3</v>
      </c>
      <c r="AJ23" s="13">
        <v>0</v>
      </c>
      <c r="AK23" s="13">
        <v>1</v>
      </c>
      <c r="AL23" s="13">
        <v>0</v>
      </c>
      <c r="AM23" s="13">
        <v>1</v>
      </c>
      <c r="AN23" s="53">
        <f t="shared" si="14"/>
        <v>2</v>
      </c>
      <c r="AO23" s="77">
        <v>3</v>
      </c>
      <c r="AP23" s="13">
        <v>1</v>
      </c>
      <c r="AQ23" s="13">
        <v>0</v>
      </c>
      <c r="AR23" s="62">
        <f t="shared" si="15"/>
        <v>1</v>
      </c>
      <c r="AS23" s="77">
        <v>3</v>
      </c>
      <c r="AT23" s="13">
        <v>0</v>
      </c>
      <c r="AU23" s="13">
        <v>0</v>
      </c>
      <c r="AV23" s="13">
        <v>0</v>
      </c>
      <c r="AW23" s="13">
        <v>0.5</v>
      </c>
      <c r="AX23" s="13">
        <v>0.5</v>
      </c>
      <c r="AY23" s="62">
        <f t="shared" si="16"/>
        <v>1</v>
      </c>
      <c r="AZ23" s="77">
        <v>3</v>
      </c>
      <c r="BA23" s="13">
        <v>1</v>
      </c>
      <c r="BB23" s="13">
        <v>0</v>
      </c>
      <c r="BC23" s="13">
        <v>0</v>
      </c>
      <c r="BD23" s="13">
        <v>0</v>
      </c>
      <c r="BE23" s="13">
        <v>0</v>
      </c>
      <c r="BF23" s="13">
        <v>0</v>
      </c>
      <c r="BG23" s="62">
        <f t="shared" si="17"/>
        <v>1</v>
      </c>
      <c r="BH23" s="77">
        <v>3</v>
      </c>
      <c r="BN23"/>
    </row>
    <row r="24" spans="1:66" ht="15.6" x14ac:dyDescent="0.3">
      <c r="A24" s="7"/>
      <c r="B24" s="8"/>
      <c r="C24" s="16"/>
      <c r="D24" s="8"/>
      <c r="E24" s="17" t="s">
        <v>0</v>
      </c>
      <c r="F24" s="17"/>
      <c r="G24" s="17"/>
      <c r="H24" s="17"/>
      <c r="I24" s="8"/>
      <c r="J24" s="18" t="s">
        <v>3</v>
      </c>
      <c r="K24" s="18"/>
      <c r="L24" s="18"/>
      <c r="M24" s="18"/>
      <c r="N24" s="18"/>
      <c r="O24" s="18"/>
      <c r="P24" s="8"/>
      <c r="Q24" s="19" t="s">
        <v>4</v>
      </c>
      <c r="R24" s="20"/>
      <c r="S24" s="19"/>
      <c r="T24" s="19"/>
      <c r="U24" s="19"/>
      <c r="V24" s="19"/>
      <c r="W24" s="8"/>
      <c r="X24" s="21" t="s">
        <v>5</v>
      </c>
      <c r="Y24" s="22"/>
      <c r="Z24" s="22"/>
      <c r="AA24" s="22"/>
      <c r="AB24" s="22"/>
      <c r="AC24" s="23"/>
      <c r="AD24" s="8"/>
      <c r="AE24" s="24" t="s">
        <v>6</v>
      </c>
      <c r="AF24" s="25"/>
      <c r="AG24" s="24"/>
      <c r="AH24" s="24"/>
      <c r="AI24" s="8"/>
      <c r="AJ24" s="26" t="s">
        <v>7</v>
      </c>
      <c r="AK24" s="26"/>
      <c r="AL24" s="26"/>
      <c r="AM24" s="26"/>
      <c r="AN24" s="26"/>
      <c r="AO24" s="8"/>
      <c r="AP24" s="27" t="s">
        <v>8</v>
      </c>
      <c r="AQ24" s="28"/>
      <c r="AR24" s="28"/>
      <c r="AS24" s="8"/>
      <c r="AT24" s="29" t="s">
        <v>38</v>
      </c>
      <c r="AU24" s="29" t="s">
        <v>39</v>
      </c>
      <c r="AV24" s="29" t="s">
        <v>40</v>
      </c>
      <c r="AW24" s="29" t="s">
        <v>41</v>
      </c>
      <c r="AX24" s="30" t="s">
        <v>42</v>
      </c>
      <c r="AY24" s="31"/>
      <c r="AZ24" s="8"/>
      <c r="BA24" s="32"/>
      <c r="BB24" s="32"/>
      <c r="BC24" s="32"/>
      <c r="BD24" s="33" t="s">
        <v>46</v>
      </c>
      <c r="BE24" s="89" t="s">
        <v>79</v>
      </c>
      <c r="BF24" s="90"/>
      <c r="BG24" s="90"/>
      <c r="BH24" s="90"/>
      <c r="BI24" s="90"/>
      <c r="BJ24" s="90"/>
      <c r="BK24" s="90"/>
      <c r="BL24" s="90"/>
      <c r="BM24" s="91"/>
      <c r="BN24" s="34"/>
    </row>
    <row r="25" spans="1:66" ht="14.4" customHeight="1" x14ac:dyDescent="0.3">
      <c r="A25" s="10"/>
      <c r="B25" s="1"/>
      <c r="D25" s="1"/>
      <c r="E25" s="35">
        <v>1</v>
      </c>
      <c r="F25" s="35">
        <v>2</v>
      </c>
      <c r="G25" s="35">
        <v>3</v>
      </c>
      <c r="H25" s="35"/>
      <c r="J25" s="36">
        <v>3</v>
      </c>
      <c r="K25" s="36">
        <v>4</v>
      </c>
      <c r="L25" s="36">
        <v>3</v>
      </c>
      <c r="M25" s="36">
        <v>1</v>
      </c>
      <c r="N25" s="36">
        <v>2</v>
      </c>
      <c r="O25" s="36"/>
      <c r="Q25" s="37">
        <v>5</v>
      </c>
      <c r="R25" s="37">
        <v>4</v>
      </c>
      <c r="S25" s="37">
        <v>3</v>
      </c>
      <c r="T25" s="37">
        <v>2</v>
      </c>
      <c r="U25" s="37">
        <v>1</v>
      </c>
      <c r="V25" s="37"/>
      <c r="X25" s="38">
        <v>4</v>
      </c>
      <c r="Y25" s="38">
        <v>3</v>
      </c>
      <c r="Z25" s="38">
        <v>2</v>
      </c>
      <c r="AA25" s="38">
        <v>1</v>
      </c>
      <c r="AB25" s="38">
        <v>1</v>
      </c>
      <c r="AC25" s="38"/>
      <c r="AE25" s="39">
        <v>1</v>
      </c>
      <c r="AF25" s="39">
        <v>2</v>
      </c>
      <c r="AG25" s="39">
        <v>3</v>
      </c>
      <c r="AH25" s="39"/>
      <c r="AJ25" s="40">
        <v>3</v>
      </c>
      <c r="AK25" s="40">
        <v>1</v>
      </c>
      <c r="AL25" s="40">
        <v>2</v>
      </c>
      <c r="AM25" s="40">
        <v>3</v>
      </c>
      <c r="AN25" s="40"/>
      <c r="AP25" s="39">
        <v>2</v>
      </c>
      <c r="AQ25" s="39">
        <v>1</v>
      </c>
      <c r="AR25" s="39"/>
      <c r="AT25" s="41">
        <v>3</v>
      </c>
      <c r="AU25" s="41">
        <v>2</v>
      </c>
      <c r="AV25" s="41">
        <v>1</v>
      </c>
      <c r="AW25" s="41">
        <v>1</v>
      </c>
      <c r="AX25" s="42">
        <v>1</v>
      </c>
      <c r="AY25" s="42"/>
      <c r="BA25" s="43"/>
      <c r="BB25" s="43"/>
      <c r="BC25" s="43"/>
      <c r="BD25" s="44">
        <v>5</v>
      </c>
      <c r="BE25" s="92"/>
      <c r="BF25" s="93"/>
      <c r="BG25" s="93"/>
      <c r="BH25" s="93"/>
      <c r="BI25" s="93"/>
      <c r="BJ25" s="93"/>
      <c r="BK25" s="93"/>
      <c r="BL25" s="93"/>
      <c r="BM25" s="94"/>
      <c r="BN25" s="45"/>
    </row>
    <row r="26" spans="1:66" x14ac:dyDescent="0.3">
      <c r="A26" s="10"/>
      <c r="B26" s="1"/>
      <c r="D26" s="1"/>
      <c r="E26" s="35">
        <f>5/3</f>
        <v>1.6666666666666667</v>
      </c>
      <c r="F26" s="35">
        <f>5/3</f>
        <v>1.6666666666666667</v>
      </c>
      <c r="G26" s="35">
        <f>5/3</f>
        <v>1.6666666666666667</v>
      </c>
      <c r="H26" s="35"/>
      <c r="J26" s="36">
        <v>1.25</v>
      </c>
      <c r="K26" s="36">
        <v>1.25</v>
      </c>
      <c r="L26" s="36">
        <v>1.25</v>
      </c>
      <c r="M26" s="36">
        <v>1.25</v>
      </c>
      <c r="N26" s="36">
        <v>1.25</v>
      </c>
      <c r="O26" s="36"/>
      <c r="Q26" s="37">
        <v>1</v>
      </c>
      <c r="R26" s="37">
        <v>1</v>
      </c>
      <c r="S26" s="37">
        <v>1</v>
      </c>
      <c r="T26" s="37">
        <v>1</v>
      </c>
      <c r="U26" s="37">
        <v>1</v>
      </c>
      <c r="V26" s="37"/>
      <c r="X26" s="38">
        <f>5/4</f>
        <v>1.25</v>
      </c>
      <c r="Y26" s="38">
        <f>5/4</f>
        <v>1.25</v>
      </c>
      <c r="Z26" s="38">
        <f>5/4</f>
        <v>1.25</v>
      </c>
      <c r="AA26" s="38">
        <f>5/4</f>
        <v>1.25</v>
      </c>
      <c r="AB26" s="38">
        <f>5/4</f>
        <v>1.25</v>
      </c>
      <c r="AC26" s="38"/>
      <c r="AE26" s="46">
        <f t="shared" ref="AE26:AM26" si="18">5/3</f>
        <v>1.6666666666666667</v>
      </c>
      <c r="AF26" s="46">
        <f t="shared" si="18"/>
        <v>1.6666666666666667</v>
      </c>
      <c r="AG26" s="46">
        <f t="shared" si="18"/>
        <v>1.6666666666666667</v>
      </c>
      <c r="AH26" s="46"/>
      <c r="AJ26" s="40">
        <f t="shared" si="18"/>
        <v>1.6666666666666667</v>
      </c>
      <c r="AK26" s="40">
        <f t="shared" si="18"/>
        <v>1.6666666666666667</v>
      </c>
      <c r="AL26" s="40">
        <f t="shared" si="18"/>
        <v>1.6666666666666667</v>
      </c>
      <c r="AM26" s="40">
        <f t="shared" si="18"/>
        <v>1.6666666666666667</v>
      </c>
      <c r="AN26" s="40"/>
      <c r="AP26" s="39">
        <v>0.5</v>
      </c>
      <c r="AQ26" s="39">
        <v>0.5</v>
      </c>
      <c r="AR26" s="39"/>
      <c r="AT26" s="42">
        <f>5/3</f>
        <v>1.6666666666666667</v>
      </c>
      <c r="AU26" s="42">
        <f>5/3</f>
        <v>1.6666666666666667</v>
      </c>
      <c r="AV26" s="42">
        <f>5/3</f>
        <v>1.6666666666666667</v>
      </c>
      <c r="AW26" s="42">
        <f>5/3</f>
        <v>1.6666666666666667</v>
      </c>
      <c r="AX26" s="42">
        <f>5/3</f>
        <v>1.6666666666666667</v>
      </c>
      <c r="AY26" s="42"/>
      <c r="BA26" s="43"/>
      <c r="BB26" s="43"/>
      <c r="BC26" s="43"/>
      <c r="BD26" s="44">
        <v>1</v>
      </c>
      <c r="BE26" s="47" t="s">
        <v>85</v>
      </c>
      <c r="BF26" s="47" t="s">
        <v>86</v>
      </c>
      <c r="BG26" s="47" t="s">
        <v>69</v>
      </c>
      <c r="BH26" s="47" t="s">
        <v>70</v>
      </c>
      <c r="BI26" s="47" t="s">
        <v>71</v>
      </c>
      <c r="BJ26" s="47" t="s">
        <v>72</v>
      </c>
      <c r="BK26" s="47" t="s">
        <v>80</v>
      </c>
      <c r="BL26" s="47" t="s">
        <v>83</v>
      </c>
      <c r="BM26" s="47" t="s">
        <v>84</v>
      </c>
      <c r="BN26" s="48" t="s">
        <v>185</v>
      </c>
    </row>
    <row r="27" spans="1:66" x14ac:dyDescent="0.3">
      <c r="A27" s="10">
        <v>1</v>
      </c>
      <c r="B27" s="44" t="s">
        <v>181</v>
      </c>
      <c r="C27" s="49" t="s">
        <v>53</v>
      </c>
      <c r="D27" s="1" t="str">
        <f>D3</f>
        <v>Epi</v>
      </c>
      <c r="E27" s="1">
        <f t="shared" ref="E27:G47" si="19">E3*E$25*E$26</f>
        <v>1.6666666666666667</v>
      </c>
      <c r="F27" s="1">
        <f t="shared" si="19"/>
        <v>0</v>
      </c>
      <c r="G27" s="1">
        <f t="shared" si="19"/>
        <v>0</v>
      </c>
      <c r="H27" s="1"/>
      <c r="J27" s="1">
        <f t="shared" ref="J27:N35" si="20">J3*J$25*J$26</f>
        <v>0</v>
      </c>
      <c r="K27" s="1">
        <f t="shared" si="20"/>
        <v>0</v>
      </c>
      <c r="L27" s="1">
        <f t="shared" si="20"/>
        <v>0</v>
      </c>
      <c r="M27" s="1">
        <f t="shared" si="20"/>
        <v>0</v>
      </c>
      <c r="N27" s="1">
        <f>N3*N$25*N$26</f>
        <v>2.5</v>
      </c>
      <c r="O27" s="1"/>
      <c r="Q27" s="1">
        <f t="shared" ref="Q27:U35" si="21">Q3*Q$25*Q$26</f>
        <v>0</v>
      </c>
      <c r="R27" s="1">
        <f t="shared" si="21"/>
        <v>0</v>
      </c>
      <c r="S27" s="1">
        <f t="shared" si="21"/>
        <v>0</v>
      </c>
      <c r="T27" s="1">
        <f t="shared" si="21"/>
        <v>0</v>
      </c>
      <c r="U27" s="1">
        <f t="shared" si="21"/>
        <v>1</v>
      </c>
      <c r="V27" s="1"/>
      <c r="X27" s="1">
        <f t="shared" ref="X27:AB35" si="22">X3*X$25*X$26</f>
        <v>0</v>
      </c>
      <c r="Y27" s="1">
        <f t="shared" si="22"/>
        <v>0</v>
      </c>
      <c r="Z27" s="1">
        <f t="shared" si="22"/>
        <v>0</v>
      </c>
      <c r="AA27" s="1">
        <f t="shared" si="22"/>
        <v>0</v>
      </c>
      <c r="AB27" s="1">
        <f t="shared" si="22"/>
        <v>1.25</v>
      </c>
      <c r="AC27" s="50"/>
      <c r="AE27" s="1">
        <f t="shared" ref="AE27:AG35" si="23">AE3*AE$25*AE$26</f>
        <v>0</v>
      </c>
      <c r="AF27" s="1">
        <f t="shared" si="23"/>
        <v>0</v>
      </c>
      <c r="AG27" s="1">
        <f>AG3*AG$25*AG$26</f>
        <v>5</v>
      </c>
      <c r="AH27" s="1"/>
      <c r="AJ27" s="1">
        <f t="shared" ref="AJ27:AM35" si="24">AJ3*AJ$25*AJ$26</f>
        <v>2.5</v>
      </c>
      <c r="AK27" s="1">
        <f t="shared" si="24"/>
        <v>0</v>
      </c>
      <c r="AL27" s="1">
        <f t="shared" si="24"/>
        <v>1.6666666666666667</v>
      </c>
      <c r="AM27" s="1">
        <f t="shared" si="24"/>
        <v>0</v>
      </c>
      <c r="AN27" s="1"/>
      <c r="AP27" s="1">
        <f t="shared" ref="AP27:AQ35" si="25">AP3*AP$25*AP$26</f>
        <v>0</v>
      </c>
      <c r="AQ27" s="1">
        <f t="shared" si="25"/>
        <v>0.5</v>
      </c>
      <c r="AR27" s="1"/>
      <c r="AT27" s="1">
        <f t="shared" ref="AT27:AX35" si="26">AT3*AT$25*AT$26</f>
        <v>0</v>
      </c>
      <c r="AU27" s="1">
        <f t="shared" si="26"/>
        <v>0</v>
      </c>
      <c r="AV27" s="1">
        <f t="shared" si="26"/>
        <v>0</v>
      </c>
      <c r="AW27" s="1">
        <f t="shared" si="26"/>
        <v>0</v>
      </c>
      <c r="AX27" s="1">
        <f t="shared" si="26"/>
        <v>1.6666666666666667</v>
      </c>
      <c r="AY27" s="1"/>
      <c r="BA27" s="1"/>
      <c r="BB27" s="1"/>
      <c r="BC27" s="1"/>
      <c r="BD27" s="1">
        <f t="shared" ref="BD27:BD35" si="27">BD3*BD$25*BD$26</f>
        <v>0</v>
      </c>
      <c r="BE27" s="51">
        <f>SUM(E27:U27,AT27:AX27)</f>
        <v>6.8333333333333339</v>
      </c>
      <c r="BF27" s="52">
        <f>SUM(Q27:AQ27,BD27)</f>
        <v>11.916666666666666</v>
      </c>
      <c r="BG27" s="53">
        <f t="shared" ref="BG27:BG47" si="28">SUM(BE27:BF27)</f>
        <v>18.75</v>
      </c>
      <c r="BH27" s="51">
        <f>(BE27-4)/(20-4)</f>
        <v>0.17708333333333337</v>
      </c>
      <c r="BI27" s="52">
        <f>(BF27-5.6)/(30-5.6)</f>
        <v>0.25887978142076501</v>
      </c>
      <c r="BJ27" s="53">
        <f t="shared" ref="BJ27" si="29">SUM(BH27:BI27)/2</f>
        <v>0.21798155737704919</v>
      </c>
      <c r="BK27" s="51" t="str">
        <f t="shared" ref="BK27:BM27" si="30">IF(BH27&lt;=0.2,"VERY LOW",IF(BH27&lt;=0.4, "LOW",IF(BH27&lt;=0.6,"MODERATE",IF(BH27&lt;=0.8,"HIGH",IF(BH27&lt;=1,"VERY HIGH")))))</f>
        <v>VERY LOW</v>
      </c>
      <c r="BL27" s="52" t="str">
        <f t="shared" si="30"/>
        <v>LOW</v>
      </c>
      <c r="BM27" s="53" t="str">
        <f t="shared" si="30"/>
        <v>LOW</v>
      </c>
      <c r="BN27" s="54" t="s">
        <v>181</v>
      </c>
    </row>
    <row r="28" spans="1:66" x14ac:dyDescent="0.3">
      <c r="A28" s="10">
        <v>2</v>
      </c>
      <c r="B28" s="55" t="s">
        <v>56</v>
      </c>
      <c r="C28" s="56" t="s">
        <v>56</v>
      </c>
      <c r="D28" s="1" t="str">
        <f>D4</f>
        <v>Epi</v>
      </c>
      <c r="E28" s="1">
        <f t="shared" si="19"/>
        <v>0</v>
      </c>
      <c r="F28" s="1">
        <f t="shared" si="19"/>
        <v>0</v>
      </c>
      <c r="G28" s="1">
        <f t="shared" si="19"/>
        <v>5</v>
      </c>
      <c r="H28" s="1"/>
      <c r="J28" s="1">
        <f t="shared" si="20"/>
        <v>0</v>
      </c>
      <c r="K28" s="1">
        <f t="shared" si="20"/>
        <v>0</v>
      </c>
      <c r="L28" s="1">
        <f t="shared" si="20"/>
        <v>3.75</v>
      </c>
      <c r="M28" s="1">
        <f t="shared" si="20"/>
        <v>0</v>
      </c>
      <c r="N28" s="1">
        <f t="shared" si="20"/>
        <v>0</v>
      </c>
      <c r="O28" s="1"/>
      <c r="Q28" s="1">
        <f t="shared" si="21"/>
        <v>0</v>
      </c>
      <c r="R28" s="1">
        <f t="shared" si="21"/>
        <v>0</v>
      </c>
      <c r="S28" s="1">
        <f t="shared" si="21"/>
        <v>0</v>
      </c>
      <c r="T28" s="1">
        <f t="shared" si="21"/>
        <v>0</v>
      </c>
      <c r="U28" s="1">
        <f t="shared" si="21"/>
        <v>1</v>
      </c>
      <c r="V28" s="1"/>
      <c r="X28" s="1">
        <f t="shared" si="22"/>
        <v>0</v>
      </c>
      <c r="Y28" s="1">
        <f t="shared" si="22"/>
        <v>0</v>
      </c>
      <c r="Z28" s="1">
        <f t="shared" si="22"/>
        <v>0</v>
      </c>
      <c r="AA28" s="1">
        <f t="shared" si="22"/>
        <v>1.25</v>
      </c>
      <c r="AB28" s="1">
        <f t="shared" si="22"/>
        <v>0</v>
      </c>
      <c r="AC28" s="50"/>
      <c r="AE28" s="1">
        <f t="shared" si="23"/>
        <v>0</v>
      </c>
      <c r="AF28" s="1">
        <f t="shared" si="23"/>
        <v>3.3333333333333335</v>
      </c>
      <c r="AG28" s="1">
        <f t="shared" si="23"/>
        <v>0</v>
      </c>
      <c r="AH28" s="1"/>
      <c r="AJ28" s="1">
        <f t="shared" si="24"/>
        <v>0</v>
      </c>
      <c r="AK28" s="1">
        <f t="shared" si="24"/>
        <v>0</v>
      </c>
      <c r="AL28" s="1">
        <f t="shared" si="24"/>
        <v>0</v>
      </c>
      <c r="AM28" s="1">
        <f t="shared" si="24"/>
        <v>5</v>
      </c>
      <c r="AN28" s="1"/>
      <c r="AP28" s="1">
        <f t="shared" si="25"/>
        <v>1</v>
      </c>
      <c r="AQ28" s="1">
        <f t="shared" si="25"/>
        <v>0</v>
      </c>
      <c r="AR28" s="1"/>
      <c r="AT28" s="1">
        <f t="shared" si="26"/>
        <v>0</v>
      </c>
      <c r="AU28" s="1">
        <f t="shared" si="26"/>
        <v>0</v>
      </c>
      <c r="AV28" s="1">
        <f t="shared" si="26"/>
        <v>0</v>
      </c>
      <c r="AW28" s="1">
        <f t="shared" si="26"/>
        <v>0</v>
      </c>
      <c r="AX28" s="1">
        <f t="shared" si="26"/>
        <v>1.6666666666666667</v>
      </c>
      <c r="AY28" s="1"/>
      <c r="BD28" s="1">
        <f t="shared" si="27"/>
        <v>5</v>
      </c>
      <c r="BE28" s="51">
        <f t="shared" ref="BE28:BE47" si="31">SUM(E28:U28,AT28:AX28)</f>
        <v>11.416666666666666</v>
      </c>
      <c r="BF28" s="52">
        <f t="shared" ref="BF28:BF47" si="32">SUM(Q28:AQ28,BD28)</f>
        <v>16.583333333333336</v>
      </c>
      <c r="BG28" s="53">
        <f t="shared" si="28"/>
        <v>28</v>
      </c>
      <c r="BH28" s="51">
        <f t="shared" ref="BH28:BH47" si="33">(BE28-4)/(20-4)</f>
        <v>0.46354166666666663</v>
      </c>
      <c r="BI28" s="52">
        <f t="shared" ref="BI28:BI47" si="34">(BF28-5.6)/(30-5.6)</f>
        <v>0.45013661202185806</v>
      </c>
      <c r="BJ28" s="53">
        <f t="shared" ref="BJ28:BJ47" si="35">SUM(BH28:BI28)/2</f>
        <v>0.45683913934426235</v>
      </c>
      <c r="BK28" s="51" t="str">
        <f t="shared" ref="BK28:BK47" si="36">IF(BH28&lt;=0.2,"VERY LOW",IF(BH28&lt;=0.4, "LOW",IF(BH28&lt;=0.6,"MODERATE",IF(BH28&lt;=0.8,"HIGH",IF(BH28&lt;=1,"VERY HIGH")))))</f>
        <v>MODERATE</v>
      </c>
      <c r="BL28" s="52" t="str">
        <f t="shared" ref="BL28:BL47" si="37">IF(BI28&lt;=0.2,"VERY LOW",IF(BI28&lt;=0.4, "LOW",IF(BI28&lt;=0.6,"MODERATE",IF(BI28&lt;=0.8,"HIGH",IF(BI28&lt;=1,"VERY HIGH")))))</f>
        <v>MODERATE</v>
      </c>
      <c r="BM28" s="53" t="str">
        <f t="shared" ref="BM28:BM47" si="38">IF(BJ28&lt;=0.2,"VERY LOW",IF(BJ28&lt;=0.4, "LOW",IF(BJ28&lt;=0.6,"MODERATE",IF(BJ28&lt;=0.8,"HIGH",IF(BJ28&lt;=1,"VERY HIGH")))))</f>
        <v>MODERATE</v>
      </c>
      <c r="BN28" s="57" t="s">
        <v>56</v>
      </c>
    </row>
    <row r="29" spans="1:66" x14ac:dyDescent="0.3">
      <c r="A29" s="10">
        <v>3</v>
      </c>
      <c r="B29" s="55" t="s">
        <v>57</v>
      </c>
      <c r="C29" s="56" t="s">
        <v>57</v>
      </c>
      <c r="D29" s="1" t="str">
        <f>D5</f>
        <v>Epi</v>
      </c>
      <c r="E29" s="1">
        <f t="shared" si="19"/>
        <v>0</v>
      </c>
      <c r="F29" s="1">
        <f t="shared" si="19"/>
        <v>3.3333333333333335</v>
      </c>
      <c r="G29" s="1">
        <f t="shared" si="19"/>
        <v>0</v>
      </c>
      <c r="H29" s="1"/>
      <c r="J29" s="1">
        <f t="shared" si="20"/>
        <v>0</v>
      </c>
      <c r="K29" s="1">
        <f t="shared" si="20"/>
        <v>5</v>
      </c>
      <c r="L29" s="1">
        <f t="shared" si="20"/>
        <v>0</v>
      </c>
      <c r="M29" s="1">
        <f t="shared" si="20"/>
        <v>0</v>
      </c>
      <c r="N29" s="1">
        <f t="shared" si="20"/>
        <v>0</v>
      </c>
      <c r="O29" s="1"/>
      <c r="Q29" s="1">
        <f t="shared" si="21"/>
        <v>0</v>
      </c>
      <c r="R29" s="1">
        <f t="shared" si="21"/>
        <v>0</v>
      </c>
      <c r="S29" s="1">
        <f t="shared" si="21"/>
        <v>0</v>
      </c>
      <c r="T29" s="1">
        <f t="shared" si="21"/>
        <v>2</v>
      </c>
      <c r="U29" s="1">
        <f t="shared" si="21"/>
        <v>0</v>
      </c>
      <c r="V29" s="1"/>
      <c r="X29" s="1">
        <f t="shared" si="22"/>
        <v>0</v>
      </c>
      <c r="Y29" s="1">
        <f t="shared" si="22"/>
        <v>0</v>
      </c>
      <c r="Z29" s="1">
        <f t="shared" si="22"/>
        <v>0</v>
      </c>
      <c r="AA29" s="1">
        <f t="shared" si="22"/>
        <v>0</v>
      </c>
      <c r="AB29" s="1">
        <f t="shared" si="22"/>
        <v>1.25</v>
      </c>
      <c r="AC29" s="50"/>
      <c r="AE29" s="1">
        <f t="shared" si="23"/>
        <v>0</v>
      </c>
      <c r="AF29" s="1">
        <f t="shared" si="23"/>
        <v>3.3333333333333335</v>
      </c>
      <c r="AG29" s="1">
        <f t="shared" si="23"/>
        <v>0</v>
      </c>
      <c r="AH29" s="1"/>
      <c r="AJ29" s="1">
        <f t="shared" si="24"/>
        <v>0</v>
      </c>
      <c r="AK29" s="1">
        <f t="shared" si="24"/>
        <v>1.6666666666666667</v>
      </c>
      <c r="AL29" s="1">
        <f t="shared" si="24"/>
        <v>0</v>
      </c>
      <c r="AM29" s="1">
        <f t="shared" si="24"/>
        <v>0</v>
      </c>
      <c r="AN29" s="1"/>
      <c r="AP29" s="1">
        <f t="shared" si="25"/>
        <v>0</v>
      </c>
      <c r="AQ29" s="1">
        <f t="shared" si="25"/>
        <v>0.5</v>
      </c>
      <c r="AR29" s="1"/>
      <c r="AT29" s="1">
        <f t="shared" si="26"/>
        <v>0</v>
      </c>
      <c r="AU29" s="1">
        <f t="shared" si="26"/>
        <v>0</v>
      </c>
      <c r="AV29" s="1">
        <f t="shared" si="26"/>
        <v>0</v>
      </c>
      <c r="AW29" s="1">
        <f t="shared" si="26"/>
        <v>0</v>
      </c>
      <c r="AX29" s="1">
        <f t="shared" si="26"/>
        <v>1.6666666666666667</v>
      </c>
      <c r="AY29" s="1"/>
      <c r="BA29" s="1"/>
      <c r="BB29" s="1"/>
      <c r="BC29" s="1"/>
      <c r="BD29" s="1">
        <f t="shared" si="27"/>
        <v>5</v>
      </c>
      <c r="BE29" s="51">
        <f t="shared" si="31"/>
        <v>12</v>
      </c>
      <c r="BF29" s="52">
        <f t="shared" si="32"/>
        <v>13.75</v>
      </c>
      <c r="BG29" s="53">
        <f t="shared" si="28"/>
        <v>25.75</v>
      </c>
      <c r="BH29" s="51">
        <f t="shared" si="33"/>
        <v>0.5</v>
      </c>
      <c r="BI29" s="52">
        <f t="shared" si="34"/>
        <v>0.33401639344262296</v>
      </c>
      <c r="BJ29" s="53">
        <f t="shared" si="35"/>
        <v>0.41700819672131151</v>
      </c>
      <c r="BK29" s="51" t="str">
        <f t="shared" si="36"/>
        <v>MODERATE</v>
      </c>
      <c r="BL29" s="52" t="str">
        <f t="shared" si="37"/>
        <v>LOW</v>
      </c>
      <c r="BM29" s="53" t="str">
        <f t="shared" si="38"/>
        <v>MODERATE</v>
      </c>
      <c r="BN29" s="57" t="s">
        <v>57</v>
      </c>
    </row>
    <row r="30" spans="1:66" x14ac:dyDescent="0.3">
      <c r="A30" s="10">
        <v>4</v>
      </c>
      <c r="B30" s="55" t="s">
        <v>58</v>
      </c>
      <c r="C30" s="56" t="s">
        <v>58</v>
      </c>
      <c r="D30" s="1" t="str">
        <f>D6</f>
        <v>Epi</v>
      </c>
      <c r="E30" s="1">
        <f t="shared" si="19"/>
        <v>0</v>
      </c>
      <c r="F30" s="1">
        <f t="shared" si="19"/>
        <v>3.3333333333333335</v>
      </c>
      <c r="G30" s="1">
        <f t="shared" si="19"/>
        <v>0</v>
      </c>
      <c r="H30" s="1"/>
      <c r="J30" s="1">
        <f t="shared" si="20"/>
        <v>0</v>
      </c>
      <c r="K30" s="1">
        <f t="shared" si="20"/>
        <v>5</v>
      </c>
      <c r="L30" s="1">
        <f t="shared" si="20"/>
        <v>0</v>
      </c>
      <c r="M30" s="1">
        <f t="shared" si="20"/>
        <v>0</v>
      </c>
      <c r="N30" s="1">
        <f t="shared" si="20"/>
        <v>0</v>
      </c>
      <c r="O30" s="1"/>
      <c r="Q30" s="1">
        <f t="shared" si="21"/>
        <v>0</v>
      </c>
      <c r="R30" s="1">
        <f t="shared" si="21"/>
        <v>0</v>
      </c>
      <c r="S30" s="1">
        <f t="shared" si="21"/>
        <v>0</v>
      </c>
      <c r="T30" s="1">
        <f t="shared" si="21"/>
        <v>0</v>
      </c>
      <c r="U30" s="1">
        <f t="shared" si="21"/>
        <v>1</v>
      </c>
      <c r="V30" s="1"/>
      <c r="X30" s="1">
        <f t="shared" si="22"/>
        <v>0</v>
      </c>
      <c r="Y30" s="1">
        <f t="shared" si="22"/>
        <v>0</v>
      </c>
      <c r="Z30" s="1">
        <f t="shared" si="22"/>
        <v>0</v>
      </c>
      <c r="AA30" s="1">
        <f t="shared" si="22"/>
        <v>0</v>
      </c>
      <c r="AB30" s="1">
        <f t="shared" si="22"/>
        <v>1.25</v>
      </c>
      <c r="AC30" s="50"/>
      <c r="AE30" s="1">
        <f t="shared" si="23"/>
        <v>0</v>
      </c>
      <c r="AF30" s="1">
        <f t="shared" si="23"/>
        <v>3.3333333333333335</v>
      </c>
      <c r="AG30" s="1">
        <f t="shared" si="23"/>
        <v>0</v>
      </c>
      <c r="AH30" s="1"/>
      <c r="AJ30" s="1">
        <f t="shared" si="24"/>
        <v>0</v>
      </c>
      <c r="AK30" s="1">
        <f t="shared" si="24"/>
        <v>0</v>
      </c>
      <c r="AL30" s="1">
        <f t="shared" si="24"/>
        <v>0</v>
      </c>
      <c r="AM30" s="1">
        <f t="shared" si="24"/>
        <v>5</v>
      </c>
      <c r="AN30" s="1"/>
      <c r="AP30" s="1">
        <f t="shared" si="25"/>
        <v>1</v>
      </c>
      <c r="AQ30" s="1">
        <f t="shared" si="25"/>
        <v>0</v>
      </c>
      <c r="AR30" s="1"/>
      <c r="AT30" s="1">
        <f t="shared" si="26"/>
        <v>0</v>
      </c>
      <c r="AU30" s="1">
        <f t="shared" si="26"/>
        <v>0</v>
      </c>
      <c r="AV30" s="1">
        <f t="shared" si="26"/>
        <v>0</v>
      </c>
      <c r="AW30" s="1">
        <f t="shared" si="26"/>
        <v>0</v>
      </c>
      <c r="AX30" s="1">
        <f t="shared" si="26"/>
        <v>1.6666666666666667</v>
      </c>
      <c r="AY30" s="1"/>
      <c r="BA30" s="1"/>
      <c r="BB30" s="1"/>
      <c r="BC30" s="1"/>
      <c r="BD30" s="1">
        <f t="shared" si="27"/>
        <v>5</v>
      </c>
      <c r="BE30" s="51">
        <f t="shared" si="31"/>
        <v>11</v>
      </c>
      <c r="BF30" s="52">
        <f t="shared" si="32"/>
        <v>16.583333333333336</v>
      </c>
      <c r="BG30" s="53">
        <f t="shared" si="28"/>
        <v>27.583333333333336</v>
      </c>
      <c r="BH30" s="51">
        <f t="shared" si="33"/>
        <v>0.4375</v>
      </c>
      <c r="BI30" s="52">
        <f t="shared" si="34"/>
        <v>0.45013661202185806</v>
      </c>
      <c r="BJ30" s="53">
        <f t="shared" si="35"/>
        <v>0.44381830601092903</v>
      </c>
      <c r="BK30" s="51" t="str">
        <f t="shared" si="36"/>
        <v>MODERATE</v>
      </c>
      <c r="BL30" s="52" t="str">
        <f t="shared" si="37"/>
        <v>MODERATE</v>
      </c>
      <c r="BM30" s="53" t="str">
        <f t="shared" si="38"/>
        <v>MODERATE</v>
      </c>
      <c r="BN30" s="57" t="s">
        <v>58</v>
      </c>
    </row>
    <row r="31" spans="1:66" x14ac:dyDescent="0.3">
      <c r="A31" s="10">
        <v>5</v>
      </c>
      <c r="B31" s="55" t="s">
        <v>64</v>
      </c>
      <c r="C31" s="56" t="s">
        <v>64</v>
      </c>
      <c r="D31" s="1" t="s">
        <v>51</v>
      </c>
      <c r="E31" s="1">
        <f t="shared" si="19"/>
        <v>1.6666666666666667</v>
      </c>
      <c r="F31" s="1">
        <f t="shared" si="19"/>
        <v>0</v>
      </c>
      <c r="G31" s="1">
        <f t="shared" si="19"/>
        <v>0</v>
      </c>
      <c r="H31" s="1"/>
      <c r="J31" s="1">
        <f t="shared" si="20"/>
        <v>0</v>
      </c>
      <c r="K31" s="1">
        <f t="shared" si="20"/>
        <v>0</v>
      </c>
      <c r="L31" s="1">
        <f t="shared" si="20"/>
        <v>1.875</v>
      </c>
      <c r="M31" s="1">
        <f t="shared" si="20"/>
        <v>0</v>
      </c>
      <c r="N31" s="1">
        <f t="shared" si="20"/>
        <v>1.25</v>
      </c>
      <c r="O31" s="1"/>
      <c r="Q31" s="1">
        <f t="shared" si="21"/>
        <v>0</v>
      </c>
      <c r="R31" s="1">
        <f t="shared" si="21"/>
        <v>0</v>
      </c>
      <c r="S31" s="1">
        <f t="shared" si="21"/>
        <v>0</v>
      </c>
      <c r="T31" s="1">
        <f t="shared" si="21"/>
        <v>1</v>
      </c>
      <c r="U31" s="1">
        <f t="shared" si="21"/>
        <v>0.5</v>
      </c>
      <c r="V31" s="1"/>
      <c r="X31" s="1">
        <f t="shared" si="22"/>
        <v>5</v>
      </c>
      <c r="Y31" s="1">
        <f t="shared" si="22"/>
        <v>0</v>
      </c>
      <c r="Z31" s="1">
        <f t="shared" si="22"/>
        <v>0</v>
      </c>
      <c r="AA31" s="1">
        <f t="shared" si="22"/>
        <v>0</v>
      </c>
      <c r="AB31" s="1">
        <f t="shared" si="22"/>
        <v>0</v>
      </c>
      <c r="AC31" s="50"/>
      <c r="AE31" s="1">
        <f t="shared" si="23"/>
        <v>1.6666666666666667</v>
      </c>
      <c r="AF31" s="1">
        <f t="shared" si="23"/>
        <v>0</v>
      </c>
      <c r="AG31" s="1">
        <f t="shared" si="23"/>
        <v>0</v>
      </c>
      <c r="AH31" s="1"/>
      <c r="AJ31" s="1">
        <f t="shared" si="24"/>
        <v>1.6500000000000001</v>
      </c>
      <c r="AK31" s="1">
        <f t="shared" si="24"/>
        <v>0.55000000000000004</v>
      </c>
      <c r="AL31" s="1">
        <f t="shared" si="24"/>
        <v>0</v>
      </c>
      <c r="AM31" s="1">
        <f t="shared" si="24"/>
        <v>1.6500000000000001</v>
      </c>
      <c r="AN31" s="1"/>
      <c r="AP31" s="1">
        <f t="shared" si="25"/>
        <v>1</v>
      </c>
      <c r="AQ31" s="1">
        <f t="shared" si="25"/>
        <v>0</v>
      </c>
      <c r="AR31" s="1"/>
      <c r="AT31" s="1">
        <f t="shared" si="26"/>
        <v>0</v>
      </c>
      <c r="AU31" s="1">
        <f t="shared" si="26"/>
        <v>0</v>
      </c>
      <c r="AV31" s="1">
        <f t="shared" si="26"/>
        <v>0</v>
      </c>
      <c r="AW31" s="1">
        <f t="shared" si="26"/>
        <v>0</v>
      </c>
      <c r="AX31" s="1">
        <f t="shared" si="26"/>
        <v>1.6666666666666667</v>
      </c>
      <c r="AY31" s="1"/>
      <c r="BA31" s="1"/>
      <c r="BB31" s="1"/>
      <c r="BC31" s="1"/>
      <c r="BD31" s="1">
        <f t="shared" si="27"/>
        <v>0</v>
      </c>
      <c r="BE31" s="51">
        <f t="shared" si="31"/>
        <v>7.9583333333333339</v>
      </c>
      <c r="BF31" s="52">
        <f t="shared" si="32"/>
        <v>13.016666666666667</v>
      </c>
      <c r="BG31" s="53">
        <f t="shared" si="28"/>
        <v>20.975000000000001</v>
      </c>
      <c r="BH31" s="51">
        <f t="shared" si="33"/>
        <v>0.24739583333333337</v>
      </c>
      <c r="BI31" s="52">
        <f t="shared" si="34"/>
        <v>0.30396174863387987</v>
      </c>
      <c r="BJ31" s="53">
        <f t="shared" si="35"/>
        <v>0.27567879098360659</v>
      </c>
      <c r="BK31" s="51" t="str">
        <f t="shared" si="36"/>
        <v>LOW</v>
      </c>
      <c r="BL31" s="52" t="str">
        <f t="shared" si="37"/>
        <v>LOW</v>
      </c>
      <c r="BM31" s="53" t="str">
        <f t="shared" si="38"/>
        <v>LOW</v>
      </c>
      <c r="BN31" s="57" t="s">
        <v>64</v>
      </c>
    </row>
    <row r="32" spans="1:66" x14ac:dyDescent="0.3">
      <c r="A32" s="10">
        <v>7</v>
      </c>
      <c r="B32" s="55" t="s">
        <v>193</v>
      </c>
      <c r="C32" s="56" t="s">
        <v>193</v>
      </c>
      <c r="D32" s="1" t="str">
        <f>D8</f>
        <v>Epi</v>
      </c>
      <c r="E32" s="1">
        <f t="shared" si="19"/>
        <v>1.6666666666666667</v>
      </c>
      <c r="F32" s="1">
        <f t="shared" si="19"/>
        <v>0</v>
      </c>
      <c r="G32" s="1">
        <f>G8*G$25*G$26</f>
        <v>0</v>
      </c>
      <c r="H32" s="1"/>
      <c r="J32" s="1">
        <f t="shared" si="20"/>
        <v>0</v>
      </c>
      <c r="K32" s="1">
        <f t="shared" si="20"/>
        <v>0</v>
      </c>
      <c r="L32" s="1">
        <f t="shared" si="20"/>
        <v>0</v>
      </c>
      <c r="M32" s="1">
        <f t="shared" si="20"/>
        <v>0.625</v>
      </c>
      <c r="N32" s="1">
        <f t="shared" si="20"/>
        <v>1.25</v>
      </c>
      <c r="O32" s="1"/>
      <c r="Q32" s="1">
        <f t="shared" si="21"/>
        <v>0</v>
      </c>
      <c r="R32" s="1">
        <f t="shared" si="21"/>
        <v>0</v>
      </c>
      <c r="S32" s="1">
        <f t="shared" si="21"/>
        <v>0</v>
      </c>
      <c r="T32" s="1">
        <f t="shared" si="21"/>
        <v>1</v>
      </c>
      <c r="U32" s="1">
        <f t="shared" si="21"/>
        <v>0.5</v>
      </c>
      <c r="V32" s="1"/>
      <c r="X32" s="1">
        <f t="shared" si="22"/>
        <v>5</v>
      </c>
      <c r="Y32" s="1">
        <f t="shared" si="22"/>
        <v>0</v>
      </c>
      <c r="Z32" s="1">
        <f t="shared" si="22"/>
        <v>0</v>
      </c>
      <c r="AA32" s="1">
        <f t="shared" si="22"/>
        <v>0</v>
      </c>
      <c r="AB32" s="1">
        <f t="shared" si="22"/>
        <v>0</v>
      </c>
      <c r="AC32" s="50"/>
      <c r="AE32" s="1">
        <f t="shared" si="23"/>
        <v>1.6666666666666667</v>
      </c>
      <c r="AF32" s="1">
        <f t="shared" si="23"/>
        <v>0</v>
      </c>
      <c r="AG32" s="1">
        <f t="shared" si="23"/>
        <v>0</v>
      </c>
      <c r="AH32" s="1"/>
      <c r="AJ32" s="1">
        <f t="shared" si="24"/>
        <v>0</v>
      </c>
      <c r="AK32" s="1">
        <f t="shared" si="24"/>
        <v>0</v>
      </c>
      <c r="AL32" s="1">
        <f t="shared" si="24"/>
        <v>3.3333333333333335</v>
      </c>
      <c r="AM32" s="1">
        <f t="shared" si="24"/>
        <v>0</v>
      </c>
      <c r="AN32" s="1"/>
      <c r="AP32" s="1">
        <f t="shared" si="25"/>
        <v>1</v>
      </c>
      <c r="AQ32" s="1">
        <f t="shared" si="25"/>
        <v>0</v>
      </c>
      <c r="AR32" s="1"/>
      <c r="AT32" s="1">
        <f t="shared" si="26"/>
        <v>0</v>
      </c>
      <c r="AU32" s="1">
        <f t="shared" si="26"/>
        <v>0</v>
      </c>
      <c r="AV32" s="1">
        <f t="shared" si="26"/>
        <v>0</v>
      </c>
      <c r="AW32" s="1">
        <f t="shared" si="26"/>
        <v>0</v>
      </c>
      <c r="AX32" s="1">
        <f t="shared" si="26"/>
        <v>1.6666666666666667</v>
      </c>
      <c r="AY32" s="1"/>
      <c r="BA32" s="1"/>
      <c r="BB32" s="1"/>
      <c r="BC32" s="1"/>
      <c r="BD32" s="1">
        <f t="shared" si="27"/>
        <v>0</v>
      </c>
      <c r="BE32" s="51">
        <f t="shared" si="31"/>
        <v>6.7083333333333339</v>
      </c>
      <c r="BF32" s="52">
        <f t="shared" si="32"/>
        <v>12.5</v>
      </c>
      <c r="BG32" s="53">
        <f t="shared" si="28"/>
        <v>19.208333333333336</v>
      </c>
      <c r="BH32" s="51">
        <f t="shared" si="33"/>
        <v>0.16927083333333337</v>
      </c>
      <c r="BI32" s="52">
        <f t="shared" si="34"/>
        <v>0.28278688524590168</v>
      </c>
      <c r="BJ32" s="53">
        <f t="shared" si="35"/>
        <v>0.22602885928961752</v>
      </c>
      <c r="BK32" s="51" t="str">
        <f t="shared" si="36"/>
        <v>VERY LOW</v>
      </c>
      <c r="BL32" s="52" t="str">
        <f t="shared" si="37"/>
        <v>LOW</v>
      </c>
      <c r="BM32" s="53" t="str">
        <f t="shared" si="38"/>
        <v>LOW</v>
      </c>
      <c r="BN32" s="57" t="s">
        <v>193</v>
      </c>
    </row>
    <row r="33" spans="1:66" ht="14.25" customHeight="1" x14ac:dyDescent="0.3">
      <c r="A33" s="10">
        <v>8</v>
      </c>
      <c r="B33" s="55" t="s">
        <v>66</v>
      </c>
      <c r="C33" s="56" t="s">
        <v>73</v>
      </c>
      <c r="D33" s="1" t="str">
        <f>D9</f>
        <v>Epi</v>
      </c>
      <c r="E33" s="1">
        <f t="shared" si="19"/>
        <v>0.83333333333333337</v>
      </c>
      <c r="F33" s="1">
        <f t="shared" si="19"/>
        <v>0</v>
      </c>
      <c r="G33" s="1">
        <f t="shared" si="19"/>
        <v>2.5</v>
      </c>
      <c r="H33" s="1"/>
      <c r="J33" s="1">
        <f t="shared" si="20"/>
        <v>0.75000000000000011</v>
      </c>
      <c r="K33" s="1">
        <f t="shared" si="20"/>
        <v>0</v>
      </c>
      <c r="L33" s="1">
        <f t="shared" si="20"/>
        <v>0</v>
      </c>
      <c r="M33" s="1">
        <f t="shared" si="20"/>
        <v>1</v>
      </c>
      <c r="N33" s="1">
        <f t="shared" si="20"/>
        <v>0</v>
      </c>
      <c r="O33" s="1"/>
      <c r="Q33" s="1">
        <f t="shared" si="21"/>
        <v>0</v>
      </c>
      <c r="R33" s="1">
        <f t="shared" si="21"/>
        <v>0</v>
      </c>
      <c r="S33" s="1">
        <f t="shared" si="21"/>
        <v>3</v>
      </c>
      <c r="T33" s="1">
        <f t="shared" si="21"/>
        <v>0</v>
      </c>
      <c r="U33" s="1">
        <f t="shared" si="21"/>
        <v>0</v>
      </c>
      <c r="V33" s="1"/>
      <c r="X33" s="1">
        <f t="shared" si="22"/>
        <v>0</v>
      </c>
      <c r="Y33" s="1">
        <f t="shared" si="22"/>
        <v>0</v>
      </c>
      <c r="Z33" s="1">
        <f t="shared" si="22"/>
        <v>2.5</v>
      </c>
      <c r="AA33" s="1">
        <f t="shared" si="22"/>
        <v>0</v>
      </c>
      <c r="AB33" s="1">
        <f t="shared" si="22"/>
        <v>0</v>
      </c>
      <c r="AC33" s="50"/>
      <c r="AE33" s="1">
        <f t="shared" si="23"/>
        <v>0</v>
      </c>
      <c r="AF33" s="1">
        <f t="shared" si="23"/>
        <v>3.3333333333333335</v>
      </c>
      <c r="AG33" s="1">
        <f t="shared" si="23"/>
        <v>0</v>
      </c>
      <c r="AH33" s="1"/>
      <c r="AJ33" s="1">
        <f t="shared" si="24"/>
        <v>0</v>
      </c>
      <c r="AK33" s="1">
        <f t="shared" si="24"/>
        <v>0</v>
      </c>
      <c r="AL33" s="1">
        <f t="shared" si="24"/>
        <v>0</v>
      </c>
      <c r="AM33" s="1">
        <f t="shared" si="24"/>
        <v>5</v>
      </c>
      <c r="AN33" s="1"/>
      <c r="AP33" s="1">
        <f t="shared" si="25"/>
        <v>1</v>
      </c>
      <c r="AQ33" s="1">
        <f t="shared" si="25"/>
        <v>0</v>
      </c>
      <c r="AR33" s="1"/>
      <c r="AT33" s="1">
        <f t="shared" si="26"/>
        <v>0</v>
      </c>
      <c r="AU33" s="1">
        <f t="shared" si="26"/>
        <v>0</v>
      </c>
      <c r="AV33" s="1">
        <f t="shared" si="26"/>
        <v>0</v>
      </c>
      <c r="AW33" s="1">
        <f t="shared" si="26"/>
        <v>1.6666666666666667</v>
      </c>
      <c r="AX33" s="1">
        <f t="shared" si="26"/>
        <v>0</v>
      </c>
      <c r="AY33" s="1"/>
      <c r="BA33" s="1"/>
      <c r="BB33" s="1"/>
      <c r="BC33" s="1"/>
      <c r="BD33" s="1">
        <f t="shared" si="27"/>
        <v>5</v>
      </c>
      <c r="BE33" s="51">
        <f t="shared" si="31"/>
        <v>9.75</v>
      </c>
      <c r="BF33" s="52">
        <f t="shared" si="32"/>
        <v>19.833333333333336</v>
      </c>
      <c r="BG33" s="53">
        <f t="shared" si="28"/>
        <v>29.583333333333336</v>
      </c>
      <c r="BH33" s="51">
        <f t="shared" si="33"/>
        <v>0.359375</v>
      </c>
      <c r="BI33" s="52">
        <f t="shared" si="34"/>
        <v>0.58333333333333348</v>
      </c>
      <c r="BJ33" s="53">
        <f t="shared" si="35"/>
        <v>0.47135416666666674</v>
      </c>
      <c r="BK33" s="51" t="str">
        <f t="shared" si="36"/>
        <v>LOW</v>
      </c>
      <c r="BL33" s="52" t="str">
        <f t="shared" si="37"/>
        <v>MODERATE</v>
      </c>
      <c r="BM33" s="53" t="str">
        <f t="shared" si="38"/>
        <v>MODERATE</v>
      </c>
      <c r="BN33" s="57" t="s">
        <v>66</v>
      </c>
    </row>
    <row r="34" spans="1:66" x14ac:dyDescent="0.3">
      <c r="A34" s="10">
        <v>9</v>
      </c>
      <c r="B34" s="55" t="s">
        <v>67</v>
      </c>
      <c r="C34" s="56" t="s">
        <v>67</v>
      </c>
      <c r="D34" s="1" t="str">
        <f>D10</f>
        <v>Epi</v>
      </c>
      <c r="E34" s="1">
        <f t="shared" si="19"/>
        <v>0</v>
      </c>
      <c r="F34" s="1">
        <f t="shared" si="19"/>
        <v>3.3333333333333335</v>
      </c>
      <c r="G34" s="1">
        <f t="shared" si="19"/>
        <v>0</v>
      </c>
      <c r="H34" s="1"/>
      <c r="J34" s="1">
        <f t="shared" si="20"/>
        <v>0</v>
      </c>
      <c r="K34" s="1">
        <f t="shared" si="20"/>
        <v>5</v>
      </c>
      <c r="L34" s="1">
        <f t="shared" si="20"/>
        <v>0</v>
      </c>
      <c r="M34" s="1">
        <f t="shared" si="20"/>
        <v>0</v>
      </c>
      <c r="N34" s="1">
        <f t="shared" si="20"/>
        <v>0</v>
      </c>
      <c r="O34" s="1"/>
      <c r="Q34" s="1">
        <f t="shared" si="21"/>
        <v>0</v>
      </c>
      <c r="R34" s="1">
        <f t="shared" si="21"/>
        <v>0</v>
      </c>
      <c r="S34" s="1">
        <f t="shared" si="21"/>
        <v>1.5</v>
      </c>
      <c r="T34" s="1">
        <f t="shared" si="21"/>
        <v>1</v>
      </c>
      <c r="U34" s="1">
        <f t="shared" si="21"/>
        <v>0</v>
      </c>
      <c r="V34" s="1"/>
      <c r="X34" s="1">
        <f t="shared" si="22"/>
        <v>0</v>
      </c>
      <c r="Y34" s="1">
        <f t="shared" si="22"/>
        <v>0</v>
      </c>
      <c r="Z34" s="1">
        <f t="shared" si="22"/>
        <v>0</v>
      </c>
      <c r="AA34" s="1">
        <f t="shared" si="22"/>
        <v>1.25</v>
      </c>
      <c r="AB34" s="1">
        <f t="shared" si="22"/>
        <v>0</v>
      </c>
      <c r="AC34" s="50"/>
      <c r="AE34" s="1">
        <f t="shared" si="23"/>
        <v>0</v>
      </c>
      <c r="AF34" s="1">
        <f t="shared" si="23"/>
        <v>3.3333333333333335</v>
      </c>
      <c r="AG34" s="1">
        <f t="shared" si="23"/>
        <v>0</v>
      </c>
      <c r="AH34" s="1"/>
      <c r="AJ34" s="1">
        <f t="shared" si="24"/>
        <v>0</v>
      </c>
      <c r="AK34" s="1">
        <f t="shared" si="24"/>
        <v>0</v>
      </c>
      <c r="AL34" s="1">
        <f t="shared" si="24"/>
        <v>0</v>
      </c>
      <c r="AM34" s="1">
        <f t="shared" si="24"/>
        <v>5</v>
      </c>
      <c r="AN34" s="1"/>
      <c r="AP34" s="1">
        <f t="shared" si="25"/>
        <v>1</v>
      </c>
      <c r="AQ34" s="1">
        <f t="shared" si="25"/>
        <v>0</v>
      </c>
      <c r="AR34" s="1"/>
      <c r="AT34" s="1">
        <f t="shared" si="26"/>
        <v>0</v>
      </c>
      <c r="AU34" s="1">
        <f t="shared" si="26"/>
        <v>0</v>
      </c>
      <c r="AV34" s="1">
        <f t="shared" si="26"/>
        <v>0</v>
      </c>
      <c r="AW34" s="1">
        <f t="shared" si="26"/>
        <v>0</v>
      </c>
      <c r="AX34" s="1">
        <f t="shared" si="26"/>
        <v>1.6666666666666667</v>
      </c>
      <c r="AY34" s="1"/>
      <c r="BA34" s="1"/>
      <c r="BB34" s="1"/>
      <c r="BC34" s="1"/>
      <c r="BD34" s="1">
        <f t="shared" si="27"/>
        <v>5</v>
      </c>
      <c r="BE34" s="51">
        <f t="shared" si="31"/>
        <v>12.5</v>
      </c>
      <c r="BF34" s="52">
        <f t="shared" si="32"/>
        <v>18.083333333333336</v>
      </c>
      <c r="BG34" s="53">
        <f t="shared" si="28"/>
        <v>30.583333333333336</v>
      </c>
      <c r="BH34" s="51">
        <f t="shared" si="33"/>
        <v>0.53125</v>
      </c>
      <c r="BI34" s="52">
        <f t="shared" si="34"/>
        <v>0.51161202185792365</v>
      </c>
      <c r="BJ34" s="53">
        <f t="shared" si="35"/>
        <v>0.52143101092896182</v>
      </c>
      <c r="BK34" s="51" t="str">
        <f t="shared" si="36"/>
        <v>MODERATE</v>
      </c>
      <c r="BL34" s="52" t="str">
        <f t="shared" si="37"/>
        <v>MODERATE</v>
      </c>
      <c r="BM34" s="53" t="str">
        <f t="shared" si="38"/>
        <v>MODERATE</v>
      </c>
      <c r="BN34" s="57" t="s">
        <v>67</v>
      </c>
    </row>
    <row r="35" spans="1:66" x14ac:dyDescent="0.3">
      <c r="A35" s="10">
        <v>10</v>
      </c>
      <c r="B35" s="55" t="s">
        <v>68</v>
      </c>
      <c r="C35" s="56" t="s">
        <v>68</v>
      </c>
      <c r="D35" s="1" t="str">
        <f>D11</f>
        <v>Epi</v>
      </c>
      <c r="E35" s="1">
        <f t="shared" si="19"/>
        <v>0</v>
      </c>
      <c r="F35" s="1">
        <f t="shared" si="19"/>
        <v>0</v>
      </c>
      <c r="G35" s="1">
        <f t="shared" si="19"/>
        <v>5</v>
      </c>
      <c r="H35" s="1"/>
      <c r="J35" s="1">
        <f t="shared" si="20"/>
        <v>0</v>
      </c>
      <c r="K35" s="1">
        <f t="shared" si="20"/>
        <v>0</v>
      </c>
      <c r="L35" s="1">
        <f t="shared" si="20"/>
        <v>0.75000000000000011</v>
      </c>
      <c r="M35" s="1">
        <f t="shared" si="20"/>
        <v>0</v>
      </c>
      <c r="N35" s="1">
        <f t="shared" si="20"/>
        <v>2</v>
      </c>
      <c r="O35" s="1"/>
      <c r="Q35" s="1">
        <f t="shared" si="21"/>
        <v>0</v>
      </c>
      <c r="R35" s="1">
        <f t="shared" si="21"/>
        <v>0</v>
      </c>
      <c r="S35" s="1">
        <f t="shared" si="21"/>
        <v>3</v>
      </c>
      <c r="T35" s="1">
        <f t="shared" si="21"/>
        <v>0</v>
      </c>
      <c r="U35" s="1">
        <f t="shared" si="21"/>
        <v>0</v>
      </c>
      <c r="V35" s="1"/>
      <c r="X35" s="1">
        <f t="shared" si="22"/>
        <v>0</v>
      </c>
      <c r="Y35" s="1">
        <f t="shared" si="22"/>
        <v>0</v>
      </c>
      <c r="Z35" s="1">
        <f t="shared" si="22"/>
        <v>0</v>
      </c>
      <c r="AA35" s="1">
        <f t="shared" si="22"/>
        <v>0</v>
      </c>
      <c r="AB35" s="1">
        <f t="shared" si="22"/>
        <v>1.25</v>
      </c>
      <c r="AC35" s="50"/>
      <c r="AE35" s="1">
        <f t="shared" si="23"/>
        <v>0</v>
      </c>
      <c r="AF35" s="1">
        <f t="shared" si="23"/>
        <v>3.3333333333333335</v>
      </c>
      <c r="AG35" s="1">
        <f t="shared" si="23"/>
        <v>0</v>
      </c>
      <c r="AH35" s="1"/>
      <c r="AJ35" s="1">
        <f t="shared" si="24"/>
        <v>0</v>
      </c>
      <c r="AK35" s="1">
        <f t="shared" si="24"/>
        <v>1.6666666666666667</v>
      </c>
      <c r="AL35" s="1">
        <f t="shared" si="24"/>
        <v>0</v>
      </c>
      <c r="AM35" s="1">
        <f t="shared" si="24"/>
        <v>5</v>
      </c>
      <c r="AN35" s="1"/>
      <c r="AP35" s="1">
        <f t="shared" si="25"/>
        <v>1</v>
      </c>
      <c r="AQ35" s="1">
        <f t="shared" si="25"/>
        <v>0</v>
      </c>
      <c r="AR35" s="1"/>
      <c r="AT35" s="1">
        <f t="shared" si="26"/>
        <v>0</v>
      </c>
      <c r="AU35" s="1">
        <f t="shared" si="26"/>
        <v>0</v>
      </c>
      <c r="AV35" s="1">
        <f t="shared" si="26"/>
        <v>0</v>
      </c>
      <c r="AW35" s="1">
        <f t="shared" si="26"/>
        <v>0.83333333333333337</v>
      </c>
      <c r="AX35" s="1">
        <f t="shared" si="26"/>
        <v>0.83333333333333337</v>
      </c>
      <c r="AY35" s="1"/>
      <c r="BA35" s="1"/>
      <c r="BB35" s="1"/>
      <c r="BC35" s="1"/>
      <c r="BD35" s="1">
        <f t="shared" si="27"/>
        <v>0</v>
      </c>
      <c r="BE35" s="51">
        <f t="shared" si="31"/>
        <v>12.416666666666668</v>
      </c>
      <c r="BF35" s="52">
        <f t="shared" si="32"/>
        <v>15.25</v>
      </c>
      <c r="BG35" s="53">
        <f t="shared" si="28"/>
        <v>27.666666666666668</v>
      </c>
      <c r="BH35" s="51">
        <f t="shared" si="33"/>
        <v>0.52604166666666674</v>
      </c>
      <c r="BI35" s="52">
        <f t="shared" si="34"/>
        <v>0.39549180327868855</v>
      </c>
      <c r="BJ35" s="53">
        <f t="shared" si="35"/>
        <v>0.46076673497267762</v>
      </c>
      <c r="BK35" s="51" t="str">
        <f t="shared" si="36"/>
        <v>MODERATE</v>
      </c>
      <c r="BL35" s="52" t="str">
        <f t="shared" si="37"/>
        <v>LOW</v>
      </c>
      <c r="BM35" s="53" t="str">
        <f t="shared" si="38"/>
        <v>MODERATE</v>
      </c>
      <c r="BN35" s="57" t="s">
        <v>68</v>
      </c>
    </row>
    <row r="36" spans="1:66" x14ac:dyDescent="0.3">
      <c r="A36" s="10"/>
      <c r="B36" s="55" t="s">
        <v>168</v>
      </c>
      <c r="C36" s="55" t="s">
        <v>168</v>
      </c>
      <c r="D36" s="1" t="s">
        <v>51</v>
      </c>
      <c r="E36" s="1">
        <f t="shared" si="19"/>
        <v>0</v>
      </c>
      <c r="F36" s="1">
        <f t="shared" si="19"/>
        <v>3.3333333333333335</v>
      </c>
      <c r="G36" s="1">
        <f t="shared" si="19"/>
        <v>0</v>
      </c>
      <c r="H36" s="1"/>
      <c r="J36" s="1">
        <f t="shared" ref="J36:N36" si="39">J12*J$25*J$26</f>
        <v>0</v>
      </c>
      <c r="K36" s="1">
        <f t="shared" si="39"/>
        <v>3</v>
      </c>
      <c r="L36" s="1">
        <f t="shared" si="39"/>
        <v>0</v>
      </c>
      <c r="M36" s="1">
        <f t="shared" si="39"/>
        <v>0.5</v>
      </c>
      <c r="N36" s="1">
        <f t="shared" si="39"/>
        <v>0</v>
      </c>
      <c r="O36" s="1"/>
      <c r="Q36" s="1">
        <f t="shared" ref="Q36:U36" si="40">Q12*Q$25*Q$26</f>
        <v>0</v>
      </c>
      <c r="R36" s="1">
        <f t="shared" si="40"/>
        <v>0</v>
      </c>
      <c r="S36" s="1">
        <f t="shared" si="40"/>
        <v>3</v>
      </c>
      <c r="T36" s="1">
        <f t="shared" si="40"/>
        <v>0</v>
      </c>
      <c r="U36" s="1">
        <f t="shared" si="40"/>
        <v>0</v>
      </c>
      <c r="V36" s="1"/>
      <c r="X36" s="1">
        <f t="shared" ref="X36:AB36" si="41">X12*X$25*X$26</f>
        <v>0</v>
      </c>
      <c r="Y36" s="1">
        <f t="shared" si="41"/>
        <v>0</v>
      </c>
      <c r="Z36" s="1">
        <f t="shared" si="41"/>
        <v>0</v>
      </c>
      <c r="AA36" s="1">
        <f t="shared" si="41"/>
        <v>1.25</v>
      </c>
      <c r="AB36" s="1">
        <f t="shared" si="41"/>
        <v>0</v>
      </c>
      <c r="AC36" s="50"/>
      <c r="AE36" s="1">
        <f t="shared" ref="AE36:AG36" si="42">AE12*AE$25*AE$26</f>
        <v>0</v>
      </c>
      <c r="AF36" s="1">
        <f t="shared" si="42"/>
        <v>0</v>
      </c>
      <c r="AG36" s="1">
        <f t="shared" si="42"/>
        <v>5</v>
      </c>
      <c r="AH36" s="1"/>
      <c r="AJ36" s="1">
        <f t="shared" ref="AJ36:AM36" si="43">AJ12*AJ$25*AJ$26</f>
        <v>0</v>
      </c>
      <c r="AK36" s="1">
        <f t="shared" si="43"/>
        <v>0</v>
      </c>
      <c r="AL36" s="1">
        <f t="shared" si="43"/>
        <v>0</v>
      </c>
      <c r="AM36" s="1">
        <f t="shared" si="43"/>
        <v>5</v>
      </c>
      <c r="AN36" s="1"/>
      <c r="AP36" s="1">
        <f t="shared" ref="AP36:AQ36" si="44">AP12*AP$25*AP$26</f>
        <v>0</v>
      </c>
      <c r="AQ36" s="1">
        <f t="shared" si="44"/>
        <v>0.5</v>
      </c>
      <c r="AR36" s="1"/>
      <c r="AT36" s="1">
        <f t="shared" ref="AT36:AX36" si="45">AT12*AT$25*AT$26</f>
        <v>0</v>
      </c>
      <c r="AU36" s="1">
        <f t="shared" si="45"/>
        <v>0</v>
      </c>
      <c r="AV36" s="1">
        <f t="shared" si="45"/>
        <v>0</v>
      </c>
      <c r="AW36" s="1">
        <f t="shared" si="45"/>
        <v>0</v>
      </c>
      <c r="AX36" s="1">
        <f t="shared" si="45"/>
        <v>1.6666666666666667</v>
      </c>
      <c r="AY36" s="1"/>
      <c r="BA36" s="1"/>
      <c r="BB36" s="1"/>
      <c r="BC36" s="1"/>
      <c r="BD36" s="1">
        <f t="shared" ref="BD36:BD47" si="46">BD12*BD$25*BD$26</f>
        <v>5</v>
      </c>
      <c r="BE36" s="51">
        <f t="shared" si="31"/>
        <v>11.5</v>
      </c>
      <c r="BF36" s="52">
        <f t="shared" si="32"/>
        <v>19.75</v>
      </c>
      <c r="BG36" s="53">
        <f t="shared" si="28"/>
        <v>31.25</v>
      </c>
      <c r="BH36" s="51">
        <f t="shared" si="33"/>
        <v>0.46875</v>
      </c>
      <c r="BI36" s="52">
        <f t="shared" si="34"/>
        <v>0.57991803278688525</v>
      </c>
      <c r="BJ36" s="53">
        <f t="shared" si="35"/>
        <v>0.52433401639344268</v>
      </c>
      <c r="BK36" s="51" t="str">
        <f t="shared" si="36"/>
        <v>MODERATE</v>
      </c>
      <c r="BL36" s="52" t="str">
        <f t="shared" si="37"/>
        <v>MODERATE</v>
      </c>
      <c r="BM36" s="53" t="str">
        <f t="shared" si="38"/>
        <v>MODERATE</v>
      </c>
      <c r="BN36" s="57" t="s">
        <v>168</v>
      </c>
    </row>
    <row r="37" spans="1:66" x14ac:dyDescent="0.3">
      <c r="A37" s="10"/>
      <c r="B37" s="55" t="s">
        <v>169</v>
      </c>
      <c r="C37" s="55" t="s">
        <v>169</v>
      </c>
      <c r="D37" s="1" t="s">
        <v>51</v>
      </c>
      <c r="E37" s="1">
        <f t="shared" si="19"/>
        <v>0</v>
      </c>
      <c r="F37" s="1">
        <f t="shared" si="19"/>
        <v>3.3333333333333335</v>
      </c>
      <c r="G37" s="1">
        <f t="shared" si="19"/>
        <v>0</v>
      </c>
      <c r="H37" s="1"/>
      <c r="J37" s="1">
        <f t="shared" ref="J37:N37" si="47">J13*J$25*J$26</f>
        <v>0</v>
      </c>
      <c r="K37" s="1">
        <f t="shared" si="47"/>
        <v>4.5</v>
      </c>
      <c r="L37" s="1">
        <f t="shared" si="47"/>
        <v>0</v>
      </c>
      <c r="M37" s="1">
        <f t="shared" si="47"/>
        <v>0.125</v>
      </c>
      <c r="N37" s="1">
        <f t="shared" si="47"/>
        <v>0</v>
      </c>
      <c r="O37" s="1"/>
      <c r="Q37" s="1">
        <f t="shared" ref="Q37:U37" si="48">Q13*Q$25*Q$26</f>
        <v>0</v>
      </c>
      <c r="R37" s="1">
        <f t="shared" si="48"/>
        <v>0</v>
      </c>
      <c r="S37" s="1">
        <f t="shared" si="48"/>
        <v>0</v>
      </c>
      <c r="T37" s="1">
        <f t="shared" si="48"/>
        <v>1</v>
      </c>
      <c r="U37" s="1">
        <f t="shared" si="48"/>
        <v>0.5</v>
      </c>
      <c r="V37" s="1"/>
      <c r="X37" s="1">
        <f t="shared" ref="X37:AB37" si="49">X13*X$25*X$26</f>
        <v>0</v>
      </c>
      <c r="Y37" s="1">
        <f t="shared" si="49"/>
        <v>0</v>
      </c>
      <c r="Z37" s="1">
        <f t="shared" si="49"/>
        <v>2.5</v>
      </c>
      <c r="AA37" s="1">
        <f t="shared" si="49"/>
        <v>0</v>
      </c>
      <c r="AB37" s="1">
        <f t="shared" si="49"/>
        <v>0</v>
      </c>
      <c r="AC37" s="50"/>
      <c r="AE37" s="1">
        <f t="shared" ref="AE37:AG37" si="50">AE13*AE$25*AE$26</f>
        <v>0</v>
      </c>
      <c r="AF37" s="1">
        <f t="shared" si="50"/>
        <v>3.3333333333333335</v>
      </c>
      <c r="AG37" s="1">
        <f t="shared" si="50"/>
        <v>0</v>
      </c>
      <c r="AH37" s="1"/>
      <c r="AJ37" s="1">
        <f t="shared" ref="AJ37:AM37" si="51">AJ13*AJ$25*AJ$26</f>
        <v>0</v>
      </c>
      <c r="AK37" s="1">
        <f t="shared" si="51"/>
        <v>0</v>
      </c>
      <c r="AL37" s="1">
        <f t="shared" si="51"/>
        <v>0</v>
      </c>
      <c r="AM37" s="1">
        <f t="shared" si="51"/>
        <v>5</v>
      </c>
      <c r="AN37" s="1"/>
      <c r="AP37" s="1">
        <f t="shared" ref="AP37:AQ37" si="52">AP13*AP$25*AP$26</f>
        <v>1</v>
      </c>
      <c r="AQ37" s="1">
        <f t="shared" si="52"/>
        <v>0</v>
      </c>
      <c r="AR37" s="1"/>
      <c r="AT37" s="1">
        <f t="shared" ref="AT37:AX37" si="53">AT13*AT$25*AT$26</f>
        <v>0</v>
      </c>
      <c r="AU37" s="1">
        <f t="shared" si="53"/>
        <v>0</v>
      </c>
      <c r="AV37" s="1">
        <f t="shared" si="53"/>
        <v>0</v>
      </c>
      <c r="AW37" s="1">
        <f t="shared" si="53"/>
        <v>0.83333333333333337</v>
      </c>
      <c r="AX37" s="1">
        <f t="shared" si="53"/>
        <v>0.83333333333333337</v>
      </c>
      <c r="AY37" s="1"/>
      <c r="BA37" s="1"/>
      <c r="BB37" s="1"/>
      <c r="BC37" s="1"/>
      <c r="BD37" s="1">
        <f t="shared" si="46"/>
        <v>5</v>
      </c>
      <c r="BE37" s="51">
        <f t="shared" si="31"/>
        <v>11.125000000000002</v>
      </c>
      <c r="BF37" s="52">
        <f t="shared" si="32"/>
        <v>18.333333333333336</v>
      </c>
      <c r="BG37" s="53">
        <f t="shared" si="28"/>
        <v>29.458333333333336</v>
      </c>
      <c r="BH37" s="51">
        <f t="shared" si="33"/>
        <v>0.44531250000000011</v>
      </c>
      <c r="BI37" s="52">
        <f t="shared" si="34"/>
        <v>0.52185792349726789</v>
      </c>
      <c r="BJ37" s="53">
        <f t="shared" si="35"/>
        <v>0.483585211748634</v>
      </c>
      <c r="BK37" s="51" t="str">
        <f t="shared" si="36"/>
        <v>MODERATE</v>
      </c>
      <c r="BL37" s="52" t="str">
        <f t="shared" si="37"/>
        <v>MODERATE</v>
      </c>
      <c r="BM37" s="53" t="str">
        <f t="shared" si="38"/>
        <v>MODERATE</v>
      </c>
      <c r="BN37" s="57" t="s">
        <v>169</v>
      </c>
    </row>
    <row r="38" spans="1:66" x14ac:dyDescent="0.3">
      <c r="A38" s="10"/>
      <c r="B38" s="55" t="s">
        <v>170</v>
      </c>
      <c r="C38" s="55" t="s">
        <v>170</v>
      </c>
      <c r="D38" s="1" t="s">
        <v>51</v>
      </c>
      <c r="E38" s="1">
        <f t="shared" si="19"/>
        <v>1.6666666666666667</v>
      </c>
      <c r="F38" s="1">
        <f t="shared" si="19"/>
        <v>0</v>
      </c>
      <c r="G38" s="1">
        <f t="shared" si="19"/>
        <v>0</v>
      </c>
      <c r="H38" s="1"/>
      <c r="J38" s="1">
        <f t="shared" ref="J38:N38" si="54">J14*J$25*J$26</f>
        <v>0</v>
      </c>
      <c r="K38" s="1">
        <f t="shared" si="54"/>
        <v>0</v>
      </c>
      <c r="L38" s="1">
        <f t="shared" si="54"/>
        <v>0.37500000000000006</v>
      </c>
      <c r="M38" s="1">
        <f t="shared" si="54"/>
        <v>0.5</v>
      </c>
      <c r="N38" s="1">
        <f t="shared" si="54"/>
        <v>1.25</v>
      </c>
      <c r="O38" s="1"/>
      <c r="Q38" s="1">
        <f t="shared" ref="Q38:U38" si="55">Q14*Q$25*Q$26</f>
        <v>0</v>
      </c>
      <c r="R38" s="1">
        <f t="shared" si="55"/>
        <v>0</v>
      </c>
      <c r="S38" s="1">
        <f t="shared" si="55"/>
        <v>0</v>
      </c>
      <c r="T38" s="1">
        <f t="shared" si="55"/>
        <v>1</v>
      </c>
      <c r="U38" s="1">
        <f t="shared" si="55"/>
        <v>0.5</v>
      </c>
      <c r="V38" s="1"/>
      <c r="X38" s="1">
        <f t="shared" ref="X38:AB38" si="56">X14*X$25*X$26</f>
        <v>0</v>
      </c>
      <c r="Y38" s="1">
        <f t="shared" si="56"/>
        <v>0</v>
      </c>
      <c r="Z38" s="1">
        <f t="shared" si="56"/>
        <v>0</v>
      </c>
      <c r="AA38" s="1">
        <f t="shared" si="56"/>
        <v>1.25</v>
      </c>
      <c r="AB38" s="1">
        <f t="shared" si="56"/>
        <v>0</v>
      </c>
      <c r="AC38" s="50"/>
      <c r="AE38" s="1">
        <f t="shared" ref="AE38:AG38" si="57">AE14*AE$25*AE$26</f>
        <v>0</v>
      </c>
      <c r="AF38" s="1">
        <f t="shared" si="57"/>
        <v>0</v>
      </c>
      <c r="AG38" s="1">
        <f t="shared" si="57"/>
        <v>5</v>
      </c>
      <c r="AH38" s="1"/>
      <c r="AJ38" s="1">
        <f t="shared" ref="AJ38:AM38" si="58">AJ14*AJ$25*AJ$26</f>
        <v>0</v>
      </c>
      <c r="AK38" s="1">
        <f t="shared" si="58"/>
        <v>0</v>
      </c>
      <c r="AL38" s="1">
        <f t="shared" si="58"/>
        <v>3.3333333333333335</v>
      </c>
      <c r="AM38" s="1">
        <f t="shared" si="58"/>
        <v>0</v>
      </c>
      <c r="AN38" s="1"/>
      <c r="AP38" s="1">
        <f t="shared" ref="AP38:AQ38" si="59">AP14*AP$25*AP$26</f>
        <v>0</v>
      </c>
      <c r="AQ38" s="1">
        <f t="shared" si="59"/>
        <v>0.5</v>
      </c>
      <c r="AR38" s="1"/>
      <c r="AT38" s="1">
        <f t="shared" ref="AT38:AX38" si="60">AT14*AT$25*AT$26</f>
        <v>0</v>
      </c>
      <c r="AU38" s="1">
        <f t="shared" si="60"/>
        <v>0</v>
      </c>
      <c r="AV38" s="1">
        <f t="shared" si="60"/>
        <v>0</v>
      </c>
      <c r="AW38" s="1">
        <f t="shared" si="60"/>
        <v>0</v>
      </c>
      <c r="AX38" s="1">
        <f t="shared" si="60"/>
        <v>1.6666666666666667</v>
      </c>
      <c r="AY38" s="1"/>
      <c r="BA38" s="1"/>
      <c r="BB38" s="1"/>
      <c r="BC38" s="1"/>
      <c r="BD38" s="1">
        <f t="shared" si="46"/>
        <v>0</v>
      </c>
      <c r="BE38" s="51">
        <f t="shared" si="31"/>
        <v>6.9583333333333339</v>
      </c>
      <c r="BF38" s="52">
        <f t="shared" si="32"/>
        <v>11.583333333333334</v>
      </c>
      <c r="BG38" s="53">
        <f t="shared" si="28"/>
        <v>18.541666666666668</v>
      </c>
      <c r="BH38" s="51">
        <f>(BE38-4)/(20-4)</f>
        <v>0.18489583333333337</v>
      </c>
      <c r="BI38" s="52">
        <f t="shared" si="34"/>
        <v>0.24521857923497273</v>
      </c>
      <c r="BJ38" s="53">
        <f t="shared" si="35"/>
        <v>0.21505720628415304</v>
      </c>
      <c r="BK38" s="51" t="str">
        <f t="shared" si="36"/>
        <v>VERY LOW</v>
      </c>
      <c r="BL38" s="52" t="str">
        <f t="shared" si="37"/>
        <v>LOW</v>
      </c>
      <c r="BM38" s="53" t="str">
        <f t="shared" si="38"/>
        <v>LOW</v>
      </c>
      <c r="BN38" s="57" t="s">
        <v>170</v>
      </c>
    </row>
    <row r="39" spans="1:66" x14ac:dyDescent="0.3">
      <c r="A39" s="10"/>
      <c r="B39" s="55" t="s">
        <v>147</v>
      </c>
      <c r="C39" s="55" t="s">
        <v>147</v>
      </c>
      <c r="D39" s="1" t="s">
        <v>51</v>
      </c>
      <c r="E39" s="1">
        <f t="shared" si="19"/>
        <v>1.6666666666666667</v>
      </c>
      <c r="F39" s="1">
        <f t="shared" si="19"/>
        <v>0</v>
      </c>
      <c r="G39" s="1">
        <f t="shared" si="19"/>
        <v>0</v>
      </c>
      <c r="H39" s="1"/>
      <c r="J39" s="1">
        <f t="shared" ref="J39:N39" si="61">J15*J$25*J$26</f>
        <v>0</v>
      </c>
      <c r="K39" s="1">
        <f t="shared" si="61"/>
        <v>0</v>
      </c>
      <c r="L39" s="1">
        <f t="shared" si="61"/>
        <v>0</v>
      </c>
      <c r="M39" s="1">
        <f t="shared" si="61"/>
        <v>0.25</v>
      </c>
      <c r="N39" s="1">
        <f t="shared" si="61"/>
        <v>2</v>
      </c>
      <c r="O39" s="1"/>
      <c r="Q39" s="1">
        <f t="shared" ref="Q39:U39" si="62">Q15*Q$25*Q$26</f>
        <v>0</v>
      </c>
      <c r="R39" s="1">
        <f t="shared" si="62"/>
        <v>0</v>
      </c>
      <c r="S39" s="1">
        <f t="shared" si="62"/>
        <v>1.5</v>
      </c>
      <c r="T39" s="1">
        <f t="shared" si="62"/>
        <v>0</v>
      </c>
      <c r="U39" s="1">
        <f t="shared" si="62"/>
        <v>0.5</v>
      </c>
      <c r="V39" s="1"/>
      <c r="X39" s="1">
        <f t="shared" ref="X39:AB39" si="63">X15*X$25*X$26</f>
        <v>0</v>
      </c>
      <c r="Y39" s="1">
        <f t="shared" si="63"/>
        <v>0</v>
      </c>
      <c r="Z39" s="1">
        <f t="shared" si="63"/>
        <v>0</v>
      </c>
      <c r="AA39" s="1">
        <f t="shared" si="63"/>
        <v>0</v>
      </c>
      <c r="AB39" s="1">
        <f t="shared" si="63"/>
        <v>1.25</v>
      </c>
      <c r="AC39" s="50"/>
      <c r="AE39" s="1">
        <f t="shared" ref="AE39:AG39" si="64">AE15*AE$25*AE$26</f>
        <v>0</v>
      </c>
      <c r="AF39" s="1">
        <f t="shared" si="64"/>
        <v>0</v>
      </c>
      <c r="AG39" s="1">
        <f t="shared" si="64"/>
        <v>5</v>
      </c>
      <c r="AH39" s="1"/>
      <c r="AJ39" s="1">
        <f t="shared" ref="AJ39:AM39" si="65">AJ15*AJ$25*AJ$26</f>
        <v>0</v>
      </c>
      <c r="AK39" s="1">
        <f t="shared" si="65"/>
        <v>0</v>
      </c>
      <c r="AL39" s="1">
        <f t="shared" si="65"/>
        <v>3.3333333333333335</v>
      </c>
      <c r="AM39" s="1">
        <f t="shared" si="65"/>
        <v>0</v>
      </c>
      <c r="AN39" s="1"/>
      <c r="AP39" s="1">
        <f t="shared" ref="AP39:AQ39" si="66">AP15*AP$25*AP$26</f>
        <v>0</v>
      </c>
      <c r="AQ39" s="1">
        <f t="shared" si="66"/>
        <v>0.5</v>
      </c>
      <c r="AR39" s="1"/>
      <c r="AT39" s="1">
        <f t="shared" ref="AT39:AX39" si="67">AT15*AT$25*AT$26</f>
        <v>0</v>
      </c>
      <c r="AU39" s="1">
        <f t="shared" si="67"/>
        <v>0</v>
      </c>
      <c r="AV39" s="1">
        <f t="shared" si="67"/>
        <v>0</v>
      </c>
      <c r="AW39" s="1">
        <f t="shared" si="67"/>
        <v>0</v>
      </c>
      <c r="AX39" s="1">
        <f t="shared" si="67"/>
        <v>1.6666666666666667</v>
      </c>
      <c r="AY39" s="1"/>
      <c r="BA39" s="1"/>
      <c r="BB39" s="1"/>
      <c r="BC39" s="1"/>
      <c r="BD39" s="1">
        <f t="shared" si="46"/>
        <v>0</v>
      </c>
      <c r="BE39" s="51">
        <f t="shared" si="31"/>
        <v>7.5833333333333339</v>
      </c>
      <c r="BF39" s="52">
        <f t="shared" si="32"/>
        <v>12.083333333333334</v>
      </c>
      <c r="BG39" s="53">
        <f t="shared" si="28"/>
        <v>19.666666666666668</v>
      </c>
      <c r="BH39" s="51">
        <f t="shared" si="33"/>
        <v>0.22395833333333337</v>
      </c>
      <c r="BI39" s="52">
        <f t="shared" si="34"/>
        <v>0.26571038251366125</v>
      </c>
      <c r="BJ39" s="53">
        <f t="shared" si="35"/>
        <v>0.24483435792349731</v>
      </c>
      <c r="BK39" s="51" t="str">
        <f t="shared" si="36"/>
        <v>LOW</v>
      </c>
      <c r="BL39" s="52" t="str">
        <f t="shared" si="37"/>
        <v>LOW</v>
      </c>
      <c r="BM39" s="53" t="str">
        <f t="shared" si="38"/>
        <v>LOW</v>
      </c>
      <c r="BN39" s="57" t="s">
        <v>147</v>
      </c>
    </row>
    <row r="40" spans="1:66" x14ac:dyDescent="0.3">
      <c r="A40" s="10"/>
      <c r="B40" s="55" t="s">
        <v>171</v>
      </c>
      <c r="C40" s="55" t="s">
        <v>171</v>
      </c>
      <c r="D40" s="1" t="s">
        <v>51</v>
      </c>
      <c r="E40" s="1">
        <f t="shared" si="19"/>
        <v>1.6666666666666667</v>
      </c>
      <c r="F40" s="1">
        <f t="shared" si="19"/>
        <v>0</v>
      </c>
      <c r="G40" s="1">
        <f t="shared" si="19"/>
        <v>0</v>
      </c>
      <c r="H40" s="1"/>
      <c r="J40" s="1">
        <f t="shared" ref="J40:N40" si="68">J16*J$25*J$26</f>
        <v>0</v>
      </c>
      <c r="K40" s="1">
        <f t="shared" si="68"/>
        <v>0</v>
      </c>
      <c r="L40" s="1">
        <f t="shared" si="68"/>
        <v>0</v>
      </c>
      <c r="M40" s="1">
        <f t="shared" si="68"/>
        <v>0.625</v>
      </c>
      <c r="N40" s="1">
        <f t="shared" si="68"/>
        <v>1.25</v>
      </c>
      <c r="O40" s="1"/>
      <c r="Q40" s="1">
        <f t="shared" ref="Q40:U40" si="69">Q16*Q$25*Q$26</f>
        <v>0</v>
      </c>
      <c r="R40" s="1">
        <f t="shared" si="69"/>
        <v>0</v>
      </c>
      <c r="S40" s="1">
        <f t="shared" si="69"/>
        <v>0</v>
      </c>
      <c r="T40" s="1">
        <f t="shared" si="69"/>
        <v>1</v>
      </c>
      <c r="U40" s="1">
        <f t="shared" si="69"/>
        <v>0.5</v>
      </c>
      <c r="V40" s="1"/>
      <c r="X40" s="1">
        <f t="shared" ref="X40:AB40" si="70">X16*X$25*X$26</f>
        <v>0</v>
      </c>
      <c r="Y40" s="1">
        <f t="shared" si="70"/>
        <v>0</v>
      </c>
      <c r="Z40" s="1">
        <f t="shared" si="70"/>
        <v>0</v>
      </c>
      <c r="AA40" s="1">
        <f t="shared" si="70"/>
        <v>1.25</v>
      </c>
      <c r="AB40" s="1">
        <f t="shared" si="70"/>
        <v>0</v>
      </c>
      <c r="AC40" s="50"/>
      <c r="AE40" s="1">
        <f t="shared" ref="AE40:AG40" si="71">AE16*AE$25*AE$26</f>
        <v>0</v>
      </c>
      <c r="AF40" s="1">
        <f t="shared" si="71"/>
        <v>0</v>
      </c>
      <c r="AG40" s="1">
        <f t="shared" si="71"/>
        <v>5</v>
      </c>
      <c r="AH40" s="1"/>
      <c r="AJ40" s="1">
        <f t="shared" ref="AJ40:AM40" si="72">AJ16*AJ$25*AJ$26</f>
        <v>0</v>
      </c>
      <c r="AK40" s="1">
        <f t="shared" si="72"/>
        <v>0</v>
      </c>
      <c r="AL40" s="1">
        <f t="shared" si="72"/>
        <v>3.3333333333333335</v>
      </c>
      <c r="AM40" s="1">
        <f t="shared" si="72"/>
        <v>0</v>
      </c>
      <c r="AN40" s="1"/>
      <c r="AP40" s="1">
        <f t="shared" ref="AP40:AQ40" si="73">AP16*AP$25*AP$26</f>
        <v>0</v>
      </c>
      <c r="AQ40" s="1">
        <f t="shared" si="73"/>
        <v>0.5</v>
      </c>
      <c r="AR40" s="1"/>
      <c r="AT40" s="1">
        <f t="shared" ref="AT40:AX40" si="74">AT16*AT$25*AT$26</f>
        <v>0</v>
      </c>
      <c r="AU40" s="1">
        <f t="shared" si="74"/>
        <v>0</v>
      </c>
      <c r="AV40" s="1">
        <f t="shared" si="74"/>
        <v>0</v>
      </c>
      <c r="AW40" s="1">
        <f t="shared" si="74"/>
        <v>0</v>
      </c>
      <c r="AX40" s="1">
        <f t="shared" si="74"/>
        <v>1.6666666666666667</v>
      </c>
      <c r="AY40" s="1"/>
      <c r="BA40" s="1"/>
      <c r="BB40" s="1"/>
      <c r="BC40" s="1"/>
      <c r="BD40" s="1">
        <f t="shared" si="46"/>
        <v>0</v>
      </c>
      <c r="BE40" s="51">
        <f t="shared" si="31"/>
        <v>6.7083333333333339</v>
      </c>
      <c r="BF40" s="52">
        <f t="shared" si="32"/>
        <v>11.583333333333334</v>
      </c>
      <c r="BG40" s="53">
        <f t="shared" si="28"/>
        <v>18.291666666666668</v>
      </c>
      <c r="BH40" s="51">
        <f t="shared" si="33"/>
        <v>0.16927083333333337</v>
      </c>
      <c r="BI40" s="52">
        <f t="shared" si="34"/>
        <v>0.24521857923497273</v>
      </c>
      <c r="BJ40" s="53">
        <f t="shared" si="35"/>
        <v>0.20724470628415304</v>
      </c>
      <c r="BK40" s="51" t="str">
        <f t="shared" si="36"/>
        <v>VERY LOW</v>
      </c>
      <c r="BL40" s="52" t="str">
        <f t="shared" si="37"/>
        <v>LOW</v>
      </c>
      <c r="BM40" s="53" t="str">
        <f t="shared" si="38"/>
        <v>LOW</v>
      </c>
      <c r="BN40" s="57" t="s">
        <v>171</v>
      </c>
    </row>
    <row r="41" spans="1:66" x14ac:dyDescent="0.3">
      <c r="A41" s="10"/>
      <c r="B41" s="55" t="s">
        <v>172</v>
      </c>
      <c r="C41" s="55" t="s">
        <v>172</v>
      </c>
      <c r="D41" s="1" t="s">
        <v>51</v>
      </c>
      <c r="E41" s="1">
        <f t="shared" si="19"/>
        <v>0</v>
      </c>
      <c r="F41" s="1">
        <f t="shared" si="19"/>
        <v>3.3333333333333335</v>
      </c>
      <c r="G41" s="1">
        <f t="shared" si="19"/>
        <v>0</v>
      </c>
      <c r="H41" s="1"/>
      <c r="J41" s="1">
        <f t="shared" ref="J41:N41" si="75">J17*J$25*J$26</f>
        <v>0</v>
      </c>
      <c r="K41" s="1">
        <f t="shared" si="75"/>
        <v>5</v>
      </c>
      <c r="L41" s="1">
        <f t="shared" si="75"/>
        <v>0</v>
      </c>
      <c r="M41" s="1">
        <f t="shared" si="75"/>
        <v>0</v>
      </c>
      <c r="N41" s="1">
        <f t="shared" si="75"/>
        <v>0</v>
      </c>
      <c r="O41" s="1"/>
      <c r="Q41" s="1">
        <f t="shared" ref="Q41:U41" si="76">Q17*Q$25*Q$26</f>
        <v>0</v>
      </c>
      <c r="R41" s="1">
        <f t="shared" si="76"/>
        <v>2</v>
      </c>
      <c r="S41" s="1">
        <f t="shared" si="76"/>
        <v>1.5</v>
      </c>
      <c r="T41" s="1">
        <f t="shared" si="76"/>
        <v>0</v>
      </c>
      <c r="U41" s="1">
        <f t="shared" si="76"/>
        <v>0</v>
      </c>
      <c r="V41" s="1"/>
      <c r="X41" s="1">
        <f t="shared" ref="X41:AB41" si="77">X17*X$25*X$26</f>
        <v>0</v>
      </c>
      <c r="Y41" s="1">
        <f t="shared" si="77"/>
        <v>0</v>
      </c>
      <c r="Z41" s="1">
        <f t="shared" si="77"/>
        <v>0</v>
      </c>
      <c r="AA41" s="1">
        <f t="shared" si="77"/>
        <v>1.25</v>
      </c>
      <c r="AB41" s="1">
        <f t="shared" si="77"/>
        <v>0</v>
      </c>
      <c r="AC41" s="50"/>
      <c r="AE41" s="1">
        <f t="shared" ref="AE41:AG41" si="78">AE17*AE$25*AE$26</f>
        <v>0</v>
      </c>
      <c r="AF41" s="1">
        <f t="shared" si="78"/>
        <v>0</v>
      </c>
      <c r="AG41" s="1">
        <f t="shared" si="78"/>
        <v>5</v>
      </c>
      <c r="AH41" s="1"/>
      <c r="AJ41" s="1">
        <f t="shared" ref="AJ41:AM41" si="79">AJ17*AJ$25*AJ$26</f>
        <v>0</v>
      </c>
      <c r="AK41" s="1">
        <f t="shared" si="79"/>
        <v>0</v>
      </c>
      <c r="AL41" s="1">
        <f t="shared" si="79"/>
        <v>0</v>
      </c>
      <c r="AM41" s="1">
        <f t="shared" si="79"/>
        <v>5</v>
      </c>
      <c r="AN41" s="1"/>
      <c r="AP41" s="1">
        <f t="shared" ref="AP41:AQ41" si="80">AP17*AP$25*AP$26</f>
        <v>0</v>
      </c>
      <c r="AQ41" s="1">
        <f t="shared" si="80"/>
        <v>0.5</v>
      </c>
      <c r="AR41" s="1"/>
      <c r="AT41" s="1">
        <f t="shared" ref="AT41:AX41" si="81">AT17*AT$25*AT$26</f>
        <v>0</v>
      </c>
      <c r="AU41" s="1">
        <f t="shared" si="81"/>
        <v>0</v>
      </c>
      <c r="AV41" s="1">
        <f t="shared" si="81"/>
        <v>0</v>
      </c>
      <c r="AW41" s="1">
        <f t="shared" si="81"/>
        <v>0.33333333333333337</v>
      </c>
      <c r="AX41" s="1">
        <f t="shared" si="81"/>
        <v>1.3333333333333335</v>
      </c>
      <c r="AY41" s="1"/>
      <c r="BA41" s="1"/>
      <c r="BB41" s="1"/>
      <c r="BC41" s="1"/>
      <c r="BD41" s="1">
        <f t="shared" si="46"/>
        <v>5</v>
      </c>
      <c r="BE41" s="51">
        <f t="shared" si="31"/>
        <v>13.500000000000002</v>
      </c>
      <c r="BF41" s="52">
        <f t="shared" si="32"/>
        <v>20.25</v>
      </c>
      <c r="BG41" s="53">
        <f t="shared" si="28"/>
        <v>33.75</v>
      </c>
      <c r="BH41" s="51">
        <f t="shared" si="33"/>
        <v>0.59375000000000011</v>
      </c>
      <c r="BI41" s="52">
        <f t="shared" si="34"/>
        <v>0.60040983606557385</v>
      </c>
      <c r="BJ41" s="53">
        <f t="shared" si="35"/>
        <v>0.59707991803278704</v>
      </c>
      <c r="BK41" s="51" t="str">
        <f t="shared" si="36"/>
        <v>MODERATE</v>
      </c>
      <c r="BL41" s="52" t="str">
        <f t="shared" si="37"/>
        <v>HIGH</v>
      </c>
      <c r="BM41" s="53" t="str">
        <f t="shared" si="38"/>
        <v>MODERATE</v>
      </c>
      <c r="BN41" s="57" t="s">
        <v>172</v>
      </c>
    </row>
    <row r="42" spans="1:66" x14ac:dyDescent="0.3">
      <c r="A42" s="10"/>
      <c r="B42" s="55" t="s">
        <v>173</v>
      </c>
      <c r="C42" s="55" t="s">
        <v>173</v>
      </c>
      <c r="D42" s="1" t="s">
        <v>51</v>
      </c>
      <c r="E42" s="1">
        <f t="shared" si="19"/>
        <v>0</v>
      </c>
      <c r="F42" s="1">
        <f t="shared" si="19"/>
        <v>3.3333333333333335</v>
      </c>
      <c r="G42" s="1">
        <f t="shared" si="19"/>
        <v>0</v>
      </c>
      <c r="H42" s="1"/>
      <c r="J42" s="1">
        <f t="shared" ref="J42:N42" si="82">J18*J$25*J$26</f>
        <v>0</v>
      </c>
      <c r="K42" s="1">
        <f t="shared" si="82"/>
        <v>5</v>
      </c>
      <c r="L42" s="1">
        <f t="shared" si="82"/>
        <v>0</v>
      </c>
      <c r="M42" s="1">
        <f t="shared" si="82"/>
        <v>0</v>
      </c>
      <c r="N42" s="1">
        <f t="shared" si="82"/>
        <v>0</v>
      </c>
      <c r="O42" s="1"/>
      <c r="Q42" s="1">
        <f t="shared" ref="Q42:U42" si="83">Q18*Q$25*Q$26</f>
        <v>0</v>
      </c>
      <c r="R42" s="1">
        <f t="shared" si="83"/>
        <v>0</v>
      </c>
      <c r="S42" s="1">
        <f t="shared" si="83"/>
        <v>1.5</v>
      </c>
      <c r="T42" s="1">
        <f t="shared" si="83"/>
        <v>1</v>
      </c>
      <c r="U42" s="1">
        <f t="shared" si="83"/>
        <v>0</v>
      </c>
      <c r="V42" s="1"/>
      <c r="X42" s="1">
        <f t="shared" ref="X42:AB42" si="84">X18*X$25*X$26</f>
        <v>0</v>
      </c>
      <c r="Y42" s="1">
        <f t="shared" si="84"/>
        <v>0</v>
      </c>
      <c r="Z42" s="1">
        <f t="shared" si="84"/>
        <v>0</v>
      </c>
      <c r="AA42" s="1">
        <f t="shared" si="84"/>
        <v>0</v>
      </c>
      <c r="AB42" s="1">
        <f t="shared" si="84"/>
        <v>1.25</v>
      </c>
      <c r="AC42" s="50"/>
      <c r="AE42" s="1">
        <f t="shared" ref="AE42:AG42" si="85">AE18*AE$25*AE$26</f>
        <v>0</v>
      </c>
      <c r="AF42" s="1">
        <f t="shared" si="85"/>
        <v>3.3333333333333335</v>
      </c>
      <c r="AG42" s="1">
        <f t="shared" si="85"/>
        <v>0</v>
      </c>
      <c r="AH42" s="1"/>
      <c r="AJ42" s="1">
        <f t="shared" ref="AJ42:AM42" si="86">AJ18*AJ$25*AJ$26</f>
        <v>0</v>
      </c>
      <c r="AK42" s="1">
        <f t="shared" si="86"/>
        <v>0</v>
      </c>
      <c r="AL42" s="1">
        <f t="shared" si="86"/>
        <v>0</v>
      </c>
      <c r="AM42" s="1">
        <f t="shared" si="86"/>
        <v>5</v>
      </c>
      <c r="AN42" s="1"/>
      <c r="AP42" s="1">
        <f t="shared" ref="AP42:AQ42" si="87">AP18*AP$25*AP$26</f>
        <v>0</v>
      </c>
      <c r="AQ42" s="1">
        <f t="shared" si="87"/>
        <v>0.5</v>
      </c>
      <c r="AR42" s="1"/>
      <c r="AT42" s="1">
        <f t="shared" ref="AT42:AX42" si="88">AT18*AT$25*AT$26</f>
        <v>0</v>
      </c>
      <c r="AU42" s="1">
        <f t="shared" si="88"/>
        <v>0</v>
      </c>
      <c r="AV42" s="1">
        <f t="shared" si="88"/>
        <v>0</v>
      </c>
      <c r="AW42" s="1">
        <f t="shared" si="88"/>
        <v>0</v>
      </c>
      <c r="AX42" s="1">
        <f t="shared" si="88"/>
        <v>1.6666666666666667</v>
      </c>
      <c r="AY42" s="1"/>
      <c r="BA42" s="1"/>
      <c r="BB42" s="1"/>
      <c r="BC42" s="1"/>
      <c r="BD42" s="1">
        <f t="shared" si="46"/>
        <v>0</v>
      </c>
      <c r="BE42" s="51">
        <f t="shared" si="31"/>
        <v>12.5</v>
      </c>
      <c r="BF42" s="52">
        <f t="shared" si="32"/>
        <v>12.583333333333334</v>
      </c>
      <c r="BG42" s="53">
        <f t="shared" si="28"/>
        <v>25.083333333333336</v>
      </c>
      <c r="BH42" s="51">
        <f t="shared" si="33"/>
        <v>0.53125</v>
      </c>
      <c r="BI42" s="52">
        <f t="shared" si="34"/>
        <v>0.28620218579234979</v>
      </c>
      <c r="BJ42" s="53">
        <f t="shared" si="35"/>
        <v>0.4087260928961749</v>
      </c>
      <c r="BK42" s="51" t="str">
        <f t="shared" si="36"/>
        <v>MODERATE</v>
      </c>
      <c r="BL42" s="52" t="str">
        <f t="shared" si="37"/>
        <v>LOW</v>
      </c>
      <c r="BM42" s="53" t="str">
        <f t="shared" si="38"/>
        <v>MODERATE</v>
      </c>
      <c r="BN42" s="57" t="s">
        <v>173</v>
      </c>
    </row>
    <row r="43" spans="1:66" x14ac:dyDescent="0.3">
      <c r="A43" s="10"/>
      <c r="B43" s="55" t="s">
        <v>194</v>
      </c>
      <c r="C43" s="55" t="s">
        <v>194</v>
      </c>
      <c r="D43" s="1" t="s">
        <v>51</v>
      </c>
      <c r="E43" s="1">
        <f t="shared" si="19"/>
        <v>0</v>
      </c>
      <c r="F43" s="1">
        <f t="shared" si="19"/>
        <v>3.3333333333333335</v>
      </c>
      <c r="G43" s="1">
        <f t="shared" si="19"/>
        <v>0</v>
      </c>
      <c r="H43" s="1"/>
      <c r="J43" s="1">
        <f t="shared" ref="J43:N43" si="89">J19*J$25*J$26</f>
        <v>0</v>
      </c>
      <c r="K43" s="1">
        <f t="shared" si="89"/>
        <v>5</v>
      </c>
      <c r="L43" s="1">
        <f t="shared" si="89"/>
        <v>0</v>
      </c>
      <c r="M43" s="1">
        <f t="shared" si="89"/>
        <v>0</v>
      </c>
      <c r="N43" s="1">
        <f t="shared" si="89"/>
        <v>0</v>
      </c>
      <c r="O43" s="1"/>
      <c r="Q43" s="1">
        <f t="shared" ref="Q43:U43" si="90">Q19*Q$25*Q$26</f>
        <v>0</v>
      </c>
      <c r="R43" s="1">
        <f t="shared" si="90"/>
        <v>2</v>
      </c>
      <c r="S43" s="1">
        <f t="shared" si="90"/>
        <v>1.5</v>
      </c>
      <c r="T43" s="1">
        <f t="shared" si="90"/>
        <v>0</v>
      </c>
      <c r="U43" s="1">
        <f t="shared" si="90"/>
        <v>0</v>
      </c>
      <c r="V43" s="1"/>
      <c r="X43" s="1">
        <f t="shared" ref="X43:AB43" si="91">X19*X$25*X$26</f>
        <v>0</v>
      </c>
      <c r="Y43" s="1">
        <f t="shared" si="91"/>
        <v>3.75</v>
      </c>
      <c r="Z43" s="1">
        <f t="shared" si="91"/>
        <v>0</v>
      </c>
      <c r="AA43" s="1">
        <f t="shared" si="91"/>
        <v>0</v>
      </c>
      <c r="AB43" s="1">
        <f t="shared" si="91"/>
        <v>0</v>
      </c>
      <c r="AC43" s="50"/>
      <c r="AE43" s="1">
        <f t="shared" ref="AE43:AG44" si="92">AE19*AE$25*AE$26</f>
        <v>0</v>
      </c>
      <c r="AF43" s="1">
        <f t="shared" si="92"/>
        <v>3.3333333333333335</v>
      </c>
      <c r="AG43" s="1">
        <f t="shared" si="92"/>
        <v>0</v>
      </c>
      <c r="AH43" s="1"/>
      <c r="AJ43" s="1">
        <f t="shared" ref="AJ43:AM43" si="93">AJ19*AJ$25*AJ$26</f>
        <v>0</v>
      </c>
      <c r="AK43" s="1">
        <f t="shared" si="93"/>
        <v>0</v>
      </c>
      <c r="AL43" s="1">
        <f t="shared" si="93"/>
        <v>0</v>
      </c>
      <c r="AM43" s="1">
        <f t="shared" si="93"/>
        <v>5</v>
      </c>
      <c r="AN43" s="1"/>
      <c r="AP43" s="1">
        <f t="shared" ref="AP43:AQ43" si="94">AP19*AP$25*AP$26</f>
        <v>0</v>
      </c>
      <c r="AQ43" s="1">
        <f t="shared" si="94"/>
        <v>0.5</v>
      </c>
      <c r="AR43" s="1"/>
      <c r="AT43" s="1">
        <f t="shared" ref="AT43:AX43" si="95">AT19*AT$25*AT$26</f>
        <v>0</v>
      </c>
      <c r="AU43" s="1">
        <f t="shared" si="95"/>
        <v>0</v>
      </c>
      <c r="AV43" s="1">
        <f t="shared" si="95"/>
        <v>0.55000000000000004</v>
      </c>
      <c r="AW43" s="1">
        <f t="shared" si="95"/>
        <v>0.55000000000000004</v>
      </c>
      <c r="AX43" s="1">
        <f t="shared" si="95"/>
        <v>0.55000000000000004</v>
      </c>
      <c r="AY43" s="1"/>
      <c r="BA43" s="1"/>
      <c r="BB43" s="1"/>
      <c r="BC43" s="1"/>
      <c r="BD43" s="1">
        <f t="shared" si="46"/>
        <v>5</v>
      </c>
      <c r="BE43" s="51">
        <f t="shared" si="31"/>
        <v>13.483333333333336</v>
      </c>
      <c r="BF43" s="52">
        <f t="shared" si="32"/>
        <v>21.083333333333336</v>
      </c>
      <c r="BG43" s="53">
        <f t="shared" si="28"/>
        <v>34.56666666666667</v>
      </c>
      <c r="BH43" s="51">
        <f t="shared" si="33"/>
        <v>0.5927083333333335</v>
      </c>
      <c r="BI43" s="52">
        <f t="shared" si="34"/>
        <v>0.63456284153005482</v>
      </c>
      <c r="BJ43" s="53">
        <f t="shared" si="35"/>
        <v>0.61363558743169411</v>
      </c>
      <c r="BK43" s="51" t="str">
        <f t="shared" si="36"/>
        <v>MODERATE</v>
      </c>
      <c r="BL43" s="52" t="str">
        <f t="shared" si="37"/>
        <v>HIGH</v>
      </c>
      <c r="BM43" s="53" t="str">
        <f t="shared" si="38"/>
        <v>HIGH</v>
      </c>
      <c r="BN43" s="57" t="s">
        <v>174</v>
      </c>
    </row>
    <row r="44" spans="1:66" x14ac:dyDescent="0.3">
      <c r="A44" s="10"/>
      <c r="B44" s="55" t="s">
        <v>175</v>
      </c>
      <c r="C44" s="55" t="s">
        <v>175</v>
      </c>
      <c r="D44" s="1" t="s">
        <v>51</v>
      </c>
      <c r="E44" s="1">
        <f t="shared" si="19"/>
        <v>0</v>
      </c>
      <c r="F44" s="1">
        <f t="shared" si="19"/>
        <v>3.3333333333333335</v>
      </c>
      <c r="G44" s="1">
        <f t="shared" si="19"/>
        <v>0</v>
      </c>
      <c r="H44" s="1"/>
      <c r="J44" s="1">
        <f t="shared" ref="J44:N44" si="96">J20*J$25*J$26</f>
        <v>0</v>
      </c>
      <c r="K44" s="1">
        <f t="shared" si="96"/>
        <v>2.5</v>
      </c>
      <c r="L44" s="1">
        <f t="shared" si="96"/>
        <v>0</v>
      </c>
      <c r="M44" s="1">
        <f t="shared" si="96"/>
        <v>0.625</v>
      </c>
      <c r="N44" s="1">
        <f t="shared" si="96"/>
        <v>0</v>
      </c>
      <c r="O44" s="1"/>
      <c r="Q44" s="1">
        <f t="shared" ref="Q44:U44" si="97">Q20*Q$25*Q$26</f>
        <v>0</v>
      </c>
      <c r="R44" s="1">
        <f t="shared" si="97"/>
        <v>0</v>
      </c>
      <c r="S44" s="1">
        <f t="shared" si="97"/>
        <v>3</v>
      </c>
      <c r="T44" s="1">
        <f t="shared" si="97"/>
        <v>0</v>
      </c>
      <c r="U44" s="1">
        <f t="shared" si="97"/>
        <v>0</v>
      </c>
      <c r="V44" s="1"/>
      <c r="X44" s="1">
        <f t="shared" ref="X44:AB44" si="98">X20*X$25*X$26</f>
        <v>0</v>
      </c>
      <c r="Y44" s="1">
        <f t="shared" si="98"/>
        <v>0</v>
      </c>
      <c r="Z44" s="1">
        <f t="shared" si="98"/>
        <v>2.5</v>
      </c>
      <c r="AA44" s="1">
        <f t="shared" si="98"/>
        <v>0</v>
      </c>
      <c r="AB44" s="1">
        <f t="shared" si="98"/>
        <v>0</v>
      </c>
      <c r="AC44" s="50"/>
      <c r="AE44" s="1">
        <f t="shared" si="92"/>
        <v>0</v>
      </c>
      <c r="AF44" s="1">
        <f t="shared" si="92"/>
        <v>3.3333333333333335</v>
      </c>
      <c r="AG44" s="1">
        <f t="shared" si="92"/>
        <v>0</v>
      </c>
      <c r="AH44" s="1"/>
      <c r="AJ44" s="1">
        <f t="shared" ref="AJ44:AM44" si="99">AJ20*AJ$25*AJ$26</f>
        <v>0</v>
      </c>
      <c r="AK44" s="1">
        <f t="shared" si="99"/>
        <v>0</v>
      </c>
      <c r="AL44" s="1">
        <f t="shared" si="99"/>
        <v>0</v>
      </c>
      <c r="AM44" s="1">
        <f t="shared" si="99"/>
        <v>5</v>
      </c>
      <c r="AN44" s="1"/>
      <c r="AP44" s="1">
        <f t="shared" ref="AP44:AQ44" si="100">AP20*AP$25*AP$26</f>
        <v>1</v>
      </c>
      <c r="AQ44" s="1">
        <f t="shared" si="100"/>
        <v>0</v>
      </c>
      <c r="AR44" s="1"/>
      <c r="AT44" s="1">
        <f t="shared" ref="AT44:AX44" si="101">AT20*AT$25*AT$26</f>
        <v>0</v>
      </c>
      <c r="AU44" s="1">
        <f t="shared" si="101"/>
        <v>0</v>
      </c>
      <c r="AV44" s="1">
        <f t="shared" si="101"/>
        <v>0</v>
      </c>
      <c r="AW44" s="1">
        <f t="shared" si="101"/>
        <v>0</v>
      </c>
      <c r="AX44" s="1">
        <f t="shared" si="101"/>
        <v>1.6666666666666667</v>
      </c>
      <c r="AY44" s="1"/>
      <c r="BA44" s="1"/>
      <c r="BB44" s="1"/>
      <c r="BC44" s="1"/>
      <c r="BD44" s="1">
        <f t="shared" si="46"/>
        <v>5</v>
      </c>
      <c r="BE44" s="51">
        <f t="shared" si="31"/>
        <v>11.125</v>
      </c>
      <c r="BF44" s="52">
        <f t="shared" si="32"/>
        <v>19.833333333333336</v>
      </c>
      <c r="BG44" s="53">
        <f t="shared" si="28"/>
        <v>30.958333333333336</v>
      </c>
      <c r="BH44" s="51">
        <f t="shared" si="33"/>
        <v>0.4453125</v>
      </c>
      <c r="BI44" s="52">
        <f t="shared" si="34"/>
        <v>0.58333333333333348</v>
      </c>
      <c r="BJ44" s="53">
        <f t="shared" si="35"/>
        <v>0.51432291666666674</v>
      </c>
      <c r="BK44" s="51" t="str">
        <f t="shared" si="36"/>
        <v>MODERATE</v>
      </c>
      <c r="BL44" s="52" t="str">
        <f t="shared" si="37"/>
        <v>MODERATE</v>
      </c>
      <c r="BM44" s="53" t="str">
        <f t="shared" si="38"/>
        <v>MODERATE</v>
      </c>
      <c r="BN44" s="57" t="s">
        <v>175</v>
      </c>
    </row>
    <row r="45" spans="1:66" x14ac:dyDescent="0.3">
      <c r="A45" s="10"/>
      <c r="B45" s="55" t="s">
        <v>176</v>
      </c>
      <c r="C45" s="55" t="s">
        <v>176</v>
      </c>
      <c r="D45" s="1" t="s">
        <v>51</v>
      </c>
      <c r="E45" s="1">
        <f t="shared" si="19"/>
        <v>1.6666666666666667</v>
      </c>
      <c r="F45" s="1">
        <f t="shared" si="19"/>
        <v>0</v>
      </c>
      <c r="G45" s="1">
        <f t="shared" si="19"/>
        <v>0</v>
      </c>
      <c r="H45" s="1"/>
      <c r="J45" s="1">
        <f t="shared" ref="J45:N45" si="102">J21*J$25*J$26</f>
        <v>0</v>
      </c>
      <c r="K45" s="1">
        <f t="shared" si="102"/>
        <v>0</v>
      </c>
      <c r="L45" s="1">
        <f t="shared" si="102"/>
        <v>0</v>
      </c>
      <c r="M45" s="1">
        <f t="shared" si="102"/>
        <v>1.25</v>
      </c>
      <c r="N45" s="1">
        <f t="shared" si="102"/>
        <v>0</v>
      </c>
      <c r="O45" s="1"/>
      <c r="Q45" s="1">
        <f t="shared" ref="Q45:U45" si="103">Q21*Q$25*Q$26</f>
        <v>2.5</v>
      </c>
      <c r="R45" s="1">
        <f t="shared" si="103"/>
        <v>2</v>
      </c>
      <c r="S45" s="1">
        <f t="shared" si="103"/>
        <v>0</v>
      </c>
      <c r="T45" s="1">
        <f t="shared" si="103"/>
        <v>0</v>
      </c>
      <c r="U45" s="1">
        <f t="shared" si="103"/>
        <v>0</v>
      </c>
      <c r="V45" s="1"/>
      <c r="X45" s="1">
        <f t="shared" ref="X45:AB45" si="104">X21*X$25*X$26</f>
        <v>0</v>
      </c>
      <c r="Y45" s="1">
        <f t="shared" si="104"/>
        <v>0</v>
      </c>
      <c r="Z45" s="1">
        <f t="shared" si="104"/>
        <v>0</v>
      </c>
      <c r="AA45" s="1">
        <f t="shared" si="104"/>
        <v>1.25</v>
      </c>
      <c r="AB45" s="1">
        <f t="shared" si="104"/>
        <v>0</v>
      </c>
      <c r="AC45" s="50"/>
      <c r="AE45" s="1">
        <f t="shared" ref="AE45:AG45" si="105">AE21*AE$25*AE$26</f>
        <v>0</v>
      </c>
      <c r="AF45" s="1">
        <f t="shared" si="105"/>
        <v>3.3333333333333335</v>
      </c>
      <c r="AG45" s="1">
        <f t="shared" si="105"/>
        <v>0</v>
      </c>
      <c r="AH45" s="1"/>
      <c r="AJ45" s="1">
        <f t="shared" ref="AJ45:AM45" si="106">AJ21*AJ$25*AJ$26</f>
        <v>0</v>
      </c>
      <c r="AK45" s="1">
        <f t="shared" si="106"/>
        <v>0</v>
      </c>
      <c r="AL45" s="1">
        <f t="shared" si="106"/>
        <v>0</v>
      </c>
      <c r="AM45" s="1">
        <f t="shared" si="106"/>
        <v>5</v>
      </c>
      <c r="AN45" s="1"/>
      <c r="AP45" s="1">
        <f t="shared" ref="AP45:AQ45" si="107">AP21*AP$25*AP$26</f>
        <v>0</v>
      </c>
      <c r="AQ45" s="1">
        <f t="shared" si="107"/>
        <v>0.5</v>
      </c>
      <c r="AR45" s="1"/>
      <c r="AT45" s="1">
        <f t="shared" ref="AT45:AX45" si="108">AT21*AT$25*AT$26</f>
        <v>0</v>
      </c>
      <c r="AU45" s="1">
        <f t="shared" si="108"/>
        <v>0</v>
      </c>
      <c r="AV45" s="1">
        <f t="shared" si="108"/>
        <v>0</v>
      </c>
      <c r="AW45" s="1">
        <f t="shared" si="108"/>
        <v>0.83333333333333337</v>
      </c>
      <c r="AX45" s="1">
        <f t="shared" si="108"/>
        <v>0.83333333333333337</v>
      </c>
      <c r="AY45" s="1"/>
      <c r="BA45" s="1"/>
      <c r="BB45" s="1"/>
      <c r="BC45" s="1"/>
      <c r="BD45" s="1">
        <f t="shared" si="46"/>
        <v>0</v>
      </c>
      <c r="BE45" s="51">
        <f t="shared" si="31"/>
        <v>9.0833333333333339</v>
      </c>
      <c r="BF45" s="52">
        <f t="shared" si="32"/>
        <v>14.583333333333334</v>
      </c>
      <c r="BG45" s="53">
        <f t="shared" si="28"/>
        <v>23.666666666666668</v>
      </c>
      <c r="BH45" s="51">
        <f t="shared" si="33"/>
        <v>0.31770833333333337</v>
      </c>
      <c r="BI45" s="52">
        <f t="shared" si="34"/>
        <v>0.36816939890710387</v>
      </c>
      <c r="BJ45" s="53">
        <f t="shared" si="35"/>
        <v>0.34293886612021862</v>
      </c>
      <c r="BK45" s="51" t="str">
        <f t="shared" si="36"/>
        <v>LOW</v>
      </c>
      <c r="BL45" s="52" t="str">
        <f t="shared" si="37"/>
        <v>LOW</v>
      </c>
      <c r="BM45" s="53" t="str">
        <f t="shared" si="38"/>
        <v>LOW</v>
      </c>
      <c r="BN45" s="57" t="s">
        <v>176</v>
      </c>
    </row>
    <row r="46" spans="1:66" x14ac:dyDescent="0.3">
      <c r="A46" s="10"/>
      <c r="B46" s="55" t="s">
        <v>177</v>
      </c>
      <c r="C46" s="55" t="s">
        <v>177</v>
      </c>
      <c r="D46" s="1" t="s">
        <v>51</v>
      </c>
      <c r="E46" s="1">
        <f t="shared" si="19"/>
        <v>1.6666666666666667</v>
      </c>
      <c r="F46" s="1">
        <f t="shared" si="19"/>
        <v>0</v>
      </c>
      <c r="G46" s="1">
        <f t="shared" si="19"/>
        <v>0</v>
      </c>
      <c r="H46" s="1"/>
      <c r="J46" s="1">
        <f t="shared" ref="J46:N46" si="109">J22*J$25*J$26</f>
        <v>0</v>
      </c>
      <c r="K46" s="1">
        <f t="shared" si="109"/>
        <v>4</v>
      </c>
      <c r="L46" s="1">
        <f t="shared" si="109"/>
        <v>0</v>
      </c>
      <c r="M46" s="1">
        <f t="shared" si="109"/>
        <v>0.25</v>
      </c>
      <c r="N46" s="1">
        <f t="shared" si="109"/>
        <v>0</v>
      </c>
      <c r="O46" s="1"/>
      <c r="Q46" s="1">
        <f t="shared" ref="Q46:U46" si="110">Q22*Q$25*Q$26</f>
        <v>2.5</v>
      </c>
      <c r="R46" s="1">
        <f t="shared" si="110"/>
        <v>2</v>
      </c>
      <c r="S46" s="1">
        <f t="shared" si="110"/>
        <v>0</v>
      </c>
      <c r="T46" s="1">
        <f t="shared" si="110"/>
        <v>0</v>
      </c>
      <c r="U46" s="1">
        <f t="shared" si="110"/>
        <v>0</v>
      </c>
      <c r="V46" s="1"/>
      <c r="X46" s="1">
        <f t="shared" ref="X46:AB46" si="111">X22*X$25*X$26</f>
        <v>0</v>
      </c>
      <c r="Y46" s="1">
        <f t="shared" si="111"/>
        <v>3.75</v>
      </c>
      <c r="Z46" s="1">
        <f t="shared" si="111"/>
        <v>0</v>
      </c>
      <c r="AA46" s="1">
        <f t="shared" si="111"/>
        <v>0</v>
      </c>
      <c r="AB46" s="1">
        <f t="shared" si="111"/>
        <v>0</v>
      </c>
      <c r="AC46" s="50"/>
      <c r="AE46" s="1">
        <f t="shared" ref="AE46:AG46" si="112">AE22*AE$25*AE$26</f>
        <v>0</v>
      </c>
      <c r="AF46" s="1">
        <f t="shared" si="112"/>
        <v>3.3333333333333335</v>
      </c>
      <c r="AG46" s="1">
        <f t="shared" si="112"/>
        <v>0</v>
      </c>
      <c r="AH46" s="1"/>
      <c r="AJ46" s="1">
        <f t="shared" ref="AJ46:AM46" si="113">AJ22*AJ$25*AJ$26</f>
        <v>0</v>
      </c>
      <c r="AK46" s="1">
        <f t="shared" si="113"/>
        <v>0</v>
      </c>
      <c r="AL46" s="1">
        <f t="shared" si="113"/>
        <v>0</v>
      </c>
      <c r="AM46" s="1">
        <f t="shared" si="113"/>
        <v>5</v>
      </c>
      <c r="AN46" s="1"/>
      <c r="AP46" s="1">
        <f t="shared" ref="AP46:AQ46" si="114">AP22*AP$25*AP$26</f>
        <v>0</v>
      </c>
      <c r="AQ46" s="1">
        <f t="shared" si="114"/>
        <v>0.5</v>
      </c>
      <c r="AR46" s="1"/>
      <c r="AT46" s="1">
        <f t="shared" ref="AT46:AX46" si="115">AT22*AT$25*AT$26</f>
        <v>0</v>
      </c>
      <c r="AU46" s="1">
        <f t="shared" si="115"/>
        <v>0</v>
      </c>
      <c r="AV46" s="1">
        <f t="shared" si="115"/>
        <v>0</v>
      </c>
      <c r="AW46" s="1">
        <f t="shared" si="115"/>
        <v>0</v>
      </c>
      <c r="AX46" s="1">
        <f t="shared" si="115"/>
        <v>1.6666666666666667</v>
      </c>
      <c r="AY46" s="1"/>
      <c r="BA46" s="1"/>
      <c r="BB46" s="1"/>
      <c r="BC46" s="1"/>
      <c r="BD46" s="1">
        <f t="shared" si="46"/>
        <v>0</v>
      </c>
      <c r="BE46" s="51">
        <f t="shared" si="31"/>
        <v>12.083333333333334</v>
      </c>
      <c r="BF46" s="52">
        <f t="shared" si="32"/>
        <v>17.083333333333336</v>
      </c>
      <c r="BG46" s="53">
        <f t="shared" si="28"/>
        <v>29.166666666666671</v>
      </c>
      <c r="BH46" s="51">
        <f t="shared" si="33"/>
        <v>0.50520833333333337</v>
      </c>
      <c r="BI46" s="52">
        <f t="shared" si="34"/>
        <v>0.47062841530054661</v>
      </c>
      <c r="BJ46" s="53">
        <f t="shared" si="35"/>
        <v>0.48791837431693996</v>
      </c>
      <c r="BK46" s="51" t="str">
        <f t="shared" si="36"/>
        <v>MODERATE</v>
      </c>
      <c r="BL46" s="52" t="str">
        <f t="shared" si="37"/>
        <v>MODERATE</v>
      </c>
      <c r="BM46" s="53" t="str">
        <f t="shared" si="38"/>
        <v>MODERATE</v>
      </c>
      <c r="BN46" s="57" t="s">
        <v>177</v>
      </c>
    </row>
    <row r="47" spans="1:66" ht="15" thickBot="1" x14ac:dyDescent="0.35">
      <c r="A47" s="12"/>
      <c r="B47" s="58" t="s">
        <v>178</v>
      </c>
      <c r="C47" s="58" t="s">
        <v>178</v>
      </c>
      <c r="D47" s="13" t="s">
        <v>51</v>
      </c>
      <c r="E47" s="13">
        <f t="shared" si="19"/>
        <v>0</v>
      </c>
      <c r="F47" s="13">
        <f t="shared" si="19"/>
        <v>0</v>
      </c>
      <c r="G47" s="13">
        <f t="shared" si="19"/>
        <v>5</v>
      </c>
      <c r="H47" s="13"/>
      <c r="I47" s="13"/>
      <c r="J47" s="13">
        <f t="shared" ref="J47:N47" si="116">J23*J$25*J$26</f>
        <v>0</v>
      </c>
      <c r="K47" s="13">
        <f t="shared" si="116"/>
        <v>0</v>
      </c>
      <c r="L47" s="13">
        <f t="shared" si="116"/>
        <v>0</v>
      </c>
      <c r="M47" s="13">
        <f t="shared" si="116"/>
        <v>0</v>
      </c>
      <c r="N47" s="13">
        <f t="shared" si="116"/>
        <v>2.5</v>
      </c>
      <c r="O47" s="13"/>
      <c r="P47" s="13"/>
      <c r="Q47" s="13">
        <f t="shared" ref="Q47:U47" si="117">Q23*Q$25*Q$26</f>
        <v>0</v>
      </c>
      <c r="R47" s="13">
        <f t="shared" si="117"/>
        <v>0</v>
      </c>
      <c r="S47" s="13">
        <f t="shared" si="117"/>
        <v>0.60000000000000009</v>
      </c>
      <c r="T47" s="13">
        <f t="shared" si="117"/>
        <v>0.8</v>
      </c>
      <c r="U47" s="13">
        <f t="shared" si="117"/>
        <v>0.4</v>
      </c>
      <c r="V47" s="13"/>
      <c r="W47" s="13"/>
      <c r="X47" s="13">
        <f t="shared" ref="X47:AB47" si="118">X23*X$25*X$26</f>
        <v>0</v>
      </c>
      <c r="Y47" s="13">
        <f t="shared" si="118"/>
        <v>0</v>
      </c>
      <c r="Z47" s="13">
        <f t="shared" si="118"/>
        <v>0</v>
      </c>
      <c r="AA47" s="13">
        <f t="shared" si="118"/>
        <v>0</v>
      </c>
      <c r="AB47" s="13">
        <f t="shared" si="118"/>
        <v>1.25</v>
      </c>
      <c r="AC47" s="59"/>
      <c r="AD47" s="13"/>
      <c r="AE47" s="13">
        <f t="shared" ref="AE47:AG47" si="119">AE23*AE$25*AE$26</f>
        <v>0</v>
      </c>
      <c r="AF47" s="13">
        <f t="shared" si="119"/>
        <v>3.3333333333333335</v>
      </c>
      <c r="AG47" s="13">
        <f t="shared" si="119"/>
        <v>0</v>
      </c>
      <c r="AH47" s="13"/>
      <c r="AI47" s="13"/>
      <c r="AJ47" s="13">
        <f t="shared" ref="AJ47:AM47" si="120">AJ23*AJ$25*AJ$26</f>
        <v>0</v>
      </c>
      <c r="AK47" s="13">
        <f t="shared" si="120"/>
        <v>1.6666666666666667</v>
      </c>
      <c r="AL47" s="13">
        <f t="shared" si="120"/>
        <v>0</v>
      </c>
      <c r="AM47" s="13">
        <f t="shared" si="120"/>
        <v>5</v>
      </c>
      <c r="AN47" s="13"/>
      <c r="AO47" s="13"/>
      <c r="AP47" s="13">
        <f t="shared" ref="AP47:AQ47" si="121">AP23*AP$25*AP$26</f>
        <v>1</v>
      </c>
      <c r="AQ47" s="13">
        <f t="shared" si="121"/>
        <v>0</v>
      </c>
      <c r="AR47" s="13"/>
      <c r="AS47" s="13"/>
      <c r="AT47" s="13">
        <f t="shared" ref="AT47:AX47" si="122">AT23*AT$25*AT$26</f>
        <v>0</v>
      </c>
      <c r="AU47" s="13">
        <f t="shared" si="122"/>
        <v>0</v>
      </c>
      <c r="AV47" s="13">
        <f t="shared" si="122"/>
        <v>0</v>
      </c>
      <c r="AW47" s="13">
        <f t="shared" si="122"/>
        <v>0.83333333333333337</v>
      </c>
      <c r="AX47" s="13">
        <f t="shared" si="122"/>
        <v>0.83333333333333337</v>
      </c>
      <c r="AY47" s="13"/>
      <c r="AZ47" s="13"/>
      <c r="BA47" s="13"/>
      <c r="BB47" s="13"/>
      <c r="BC47" s="13"/>
      <c r="BD47" s="13">
        <f t="shared" si="46"/>
        <v>0</v>
      </c>
      <c r="BE47" s="60">
        <f t="shared" si="31"/>
        <v>10.966666666666669</v>
      </c>
      <c r="BF47" s="61">
        <f t="shared" si="32"/>
        <v>14.05</v>
      </c>
      <c r="BG47" s="62">
        <f t="shared" si="28"/>
        <v>25.016666666666669</v>
      </c>
      <c r="BH47" s="60">
        <f t="shared" si="33"/>
        <v>0.43541666666666679</v>
      </c>
      <c r="BI47" s="61">
        <f t="shared" si="34"/>
        <v>0.34631147540983614</v>
      </c>
      <c r="BJ47" s="62">
        <f t="shared" si="35"/>
        <v>0.39086407103825149</v>
      </c>
      <c r="BK47" s="60" t="str">
        <f t="shared" si="36"/>
        <v>MODERATE</v>
      </c>
      <c r="BL47" s="61" t="str">
        <f t="shared" si="37"/>
        <v>LOW</v>
      </c>
      <c r="BM47" s="62" t="str">
        <f t="shared" si="38"/>
        <v>LOW</v>
      </c>
      <c r="BN47" s="63" t="s">
        <v>178</v>
      </c>
    </row>
    <row r="48" spans="1:66" x14ac:dyDescent="0.3">
      <c r="E48" s="1"/>
      <c r="BG48" t="s">
        <v>150</v>
      </c>
      <c r="BH48">
        <f>MIN(BH27:BH47)</f>
        <v>0.16927083333333337</v>
      </c>
      <c r="BI48">
        <f>MIN(BI27:BI47)</f>
        <v>0.24521857923497273</v>
      </c>
      <c r="BJ48">
        <f>MIN(BJ27:BJ47)</f>
        <v>0.20724470628415304</v>
      </c>
    </row>
    <row r="49" spans="1:62" x14ac:dyDescent="0.3">
      <c r="E49" s="1"/>
      <c r="BG49" t="s">
        <v>151</v>
      </c>
      <c r="BH49">
        <f>MAX(BH27:BH47)</f>
        <v>0.59375000000000011</v>
      </c>
      <c r="BI49">
        <f>MAX(BI27:BI47)</f>
        <v>0.63456284153005482</v>
      </c>
      <c r="BJ49">
        <f>MAX(BJ27:BJ47)</f>
        <v>0.61363558743169411</v>
      </c>
    </row>
    <row r="50" spans="1:62" x14ac:dyDescent="0.3">
      <c r="BG50" t="s">
        <v>152</v>
      </c>
      <c r="BH50">
        <f>AVERAGE(BH27:BH47)</f>
        <v>0.39642857142857141</v>
      </c>
      <c r="BI50">
        <f>AVERAGE(BI27:BI47)</f>
        <v>0.41513791308873282</v>
      </c>
      <c r="BJ50">
        <f>AVERAGE(BJ27:BJ47)</f>
        <v>0.40578324225865214</v>
      </c>
    </row>
    <row r="51" spans="1:62" ht="15" thickBot="1" x14ac:dyDescent="0.35">
      <c r="G51" s="3"/>
      <c r="M51" s="1"/>
    </row>
    <row r="52" spans="1:62" x14ac:dyDescent="0.3">
      <c r="A52" s="98"/>
      <c r="B52" s="98"/>
      <c r="C52" s="98"/>
      <c r="M52" s="1"/>
      <c r="BG52" s="7" t="s">
        <v>85</v>
      </c>
      <c r="BH52" s="8" t="s">
        <v>182</v>
      </c>
      <c r="BI52" s="9"/>
    </row>
    <row r="53" spans="1:62" x14ac:dyDescent="0.3">
      <c r="A53" s="100" t="s">
        <v>144</v>
      </c>
      <c r="B53" s="100" t="s">
        <v>145</v>
      </c>
      <c r="C53" s="100" t="s">
        <v>87</v>
      </c>
      <c r="D53" s="3"/>
      <c r="E53" s="3"/>
      <c r="I53"/>
      <c r="Z53" s="1"/>
      <c r="BG53" s="10" t="s">
        <v>86</v>
      </c>
      <c r="BH53" s="1" t="s">
        <v>183</v>
      </c>
      <c r="BI53" s="11"/>
    </row>
    <row r="54" spans="1:62" ht="15" thickBot="1" x14ac:dyDescent="0.35">
      <c r="A54" s="101">
        <v>1</v>
      </c>
      <c r="B54" s="101" t="s">
        <v>89</v>
      </c>
      <c r="C54" s="101" t="s">
        <v>88</v>
      </c>
      <c r="E54" s="4"/>
      <c r="I54"/>
      <c r="M54" s="2"/>
      <c r="Z54" s="1"/>
      <c r="BG54" s="12" t="s">
        <v>69</v>
      </c>
      <c r="BH54" s="13" t="s">
        <v>184</v>
      </c>
      <c r="BI54" s="14"/>
    </row>
    <row r="55" spans="1:62" ht="43.2" x14ac:dyDescent="0.3">
      <c r="A55" s="101">
        <v>2</v>
      </c>
      <c r="B55" s="101" t="s">
        <v>90</v>
      </c>
      <c r="C55" s="102" t="s">
        <v>91</v>
      </c>
      <c r="E55" s="4"/>
      <c r="G55" s="1"/>
      <c r="H55" s="1"/>
      <c r="J55" s="1"/>
      <c r="M55" s="2"/>
      <c r="Z55" s="1"/>
      <c r="AC55" s="2"/>
      <c r="AD55"/>
    </row>
    <row r="56" spans="1:62" x14ac:dyDescent="0.3">
      <c r="A56" s="101">
        <v>3</v>
      </c>
      <c r="B56" s="101" t="s">
        <v>52</v>
      </c>
      <c r="C56" s="101" t="s">
        <v>114</v>
      </c>
      <c r="E56" s="4"/>
      <c r="I56"/>
      <c r="L56" s="1"/>
      <c r="M56" s="2"/>
      <c r="Z56" s="1"/>
      <c r="AC56" s="2"/>
      <c r="AD56"/>
    </row>
    <row r="57" spans="1:62" ht="15" customHeight="1" x14ac:dyDescent="0.3">
      <c r="A57" s="101">
        <v>4</v>
      </c>
      <c r="B57" s="101" t="s">
        <v>92</v>
      </c>
      <c r="C57" s="102" t="s">
        <v>134</v>
      </c>
      <c r="E57" s="4"/>
      <c r="I57"/>
      <c r="M57" s="2"/>
      <c r="Z57" s="1"/>
      <c r="AC57" s="2"/>
      <c r="AD57"/>
    </row>
    <row r="58" spans="1:62" x14ac:dyDescent="0.3">
      <c r="A58" s="101">
        <v>5</v>
      </c>
      <c r="B58" s="101" t="s">
        <v>94</v>
      </c>
      <c r="C58" s="101" t="s">
        <v>93</v>
      </c>
      <c r="E58" s="4"/>
      <c r="I58"/>
      <c r="J58" s="1"/>
      <c r="M58" s="2"/>
      <c r="Z58" s="1"/>
    </row>
    <row r="59" spans="1:62" x14ac:dyDescent="0.3">
      <c r="A59" s="101">
        <v>6</v>
      </c>
      <c r="B59" s="101" t="s">
        <v>50</v>
      </c>
      <c r="C59" s="101" t="s">
        <v>95</v>
      </c>
      <c r="E59" s="4"/>
      <c r="M59" s="2"/>
      <c r="Z59" s="1"/>
      <c r="AC59" s="2"/>
      <c r="AD59"/>
      <c r="BE59" s="5"/>
      <c r="BH59"/>
    </row>
    <row r="60" spans="1:62" ht="43.2" x14ac:dyDescent="0.3">
      <c r="A60" s="101">
        <v>7</v>
      </c>
      <c r="B60" s="101" t="s">
        <v>96</v>
      </c>
      <c r="C60" s="102" t="s">
        <v>140</v>
      </c>
      <c r="E60" s="4"/>
      <c r="M60" s="2"/>
      <c r="Z60" s="1"/>
      <c r="BE60" s="6"/>
      <c r="BH60"/>
    </row>
    <row r="61" spans="1:62" x14ac:dyDescent="0.3">
      <c r="A61" s="101">
        <v>8</v>
      </c>
      <c r="B61" s="101" t="s">
        <v>61</v>
      </c>
      <c r="C61" s="102" t="s">
        <v>141</v>
      </c>
      <c r="E61" s="4"/>
      <c r="M61" s="2"/>
      <c r="Y61" s="2"/>
      <c r="AC61" s="2"/>
      <c r="AD61"/>
      <c r="BE61" s="5"/>
      <c r="BH61"/>
    </row>
    <row r="62" spans="1:62" ht="28.8" x14ac:dyDescent="0.3">
      <c r="A62" s="101">
        <v>9</v>
      </c>
      <c r="B62" s="101" t="s">
        <v>76</v>
      </c>
      <c r="C62" s="102" t="s">
        <v>142</v>
      </c>
      <c r="E62" s="4"/>
      <c r="L62" s="1"/>
      <c r="M62" s="2"/>
      <c r="Y62" s="2"/>
      <c r="AC62" s="2"/>
      <c r="AD62"/>
      <c r="BE62" s="6"/>
      <c r="BH62"/>
    </row>
    <row r="63" spans="1:62" ht="43.2" x14ac:dyDescent="0.3">
      <c r="A63" s="101">
        <v>10</v>
      </c>
      <c r="B63" s="101" t="s">
        <v>60</v>
      </c>
      <c r="C63" s="102" t="s">
        <v>113</v>
      </c>
      <c r="E63" s="4"/>
      <c r="L63" s="1"/>
      <c r="M63" s="2"/>
      <c r="Y63" s="2"/>
      <c r="AC63" s="2"/>
      <c r="AD63"/>
      <c r="BE63" s="6"/>
      <c r="BH63"/>
    </row>
    <row r="64" spans="1:62" ht="46.2" x14ac:dyDescent="0.3">
      <c r="A64" s="101">
        <v>11</v>
      </c>
      <c r="B64" s="101" t="s">
        <v>59</v>
      </c>
      <c r="C64" s="102" t="s">
        <v>112</v>
      </c>
      <c r="E64" s="4"/>
      <c r="L64" s="1"/>
      <c r="M64" s="2"/>
      <c r="Y64" s="2"/>
      <c r="AC64" s="2"/>
      <c r="AD64"/>
      <c r="BE64" s="5"/>
      <c r="BH64"/>
    </row>
    <row r="65" spans="1:60" x14ac:dyDescent="0.3">
      <c r="A65" s="101">
        <v>12</v>
      </c>
      <c r="B65" s="101" t="s">
        <v>97</v>
      </c>
      <c r="C65" s="102" t="s">
        <v>109</v>
      </c>
      <c r="E65" s="4"/>
      <c r="L65" s="1"/>
      <c r="M65" s="2"/>
      <c r="Y65" s="2"/>
      <c r="BE65" s="6"/>
      <c r="BH65"/>
    </row>
    <row r="66" spans="1:60" x14ac:dyDescent="0.3">
      <c r="A66" s="101">
        <v>13</v>
      </c>
      <c r="B66" s="101" t="s">
        <v>98</v>
      </c>
      <c r="C66" s="102" t="s">
        <v>99</v>
      </c>
      <c r="E66" s="4"/>
      <c r="L66" s="1"/>
      <c r="M66" s="2"/>
      <c r="Y66" s="2"/>
      <c r="BE66" s="2"/>
      <c r="BH66"/>
    </row>
    <row r="67" spans="1:60" x14ac:dyDescent="0.3">
      <c r="A67" s="101">
        <v>14</v>
      </c>
      <c r="B67" s="101" t="s">
        <v>100</v>
      </c>
      <c r="C67" s="102" t="s">
        <v>101</v>
      </c>
      <c r="E67" s="4"/>
      <c r="L67" s="1"/>
      <c r="M67" s="2"/>
      <c r="Y67" s="2"/>
      <c r="BE67" s="5"/>
      <c r="BH67"/>
    </row>
    <row r="68" spans="1:60" ht="72" x14ac:dyDescent="0.3">
      <c r="A68" s="101">
        <v>15</v>
      </c>
      <c r="B68" s="101" t="s">
        <v>103</v>
      </c>
      <c r="C68" s="102" t="s">
        <v>102</v>
      </c>
      <c r="E68" s="4"/>
      <c r="L68" s="1"/>
      <c r="M68" s="2"/>
      <c r="Y68" s="2"/>
      <c r="BE68" s="6"/>
      <c r="BH68"/>
    </row>
    <row r="69" spans="1:60" ht="72" x14ac:dyDescent="0.3">
      <c r="A69" s="101">
        <v>16</v>
      </c>
      <c r="B69" s="101" t="s">
        <v>104</v>
      </c>
      <c r="C69" s="102" t="s">
        <v>105</v>
      </c>
      <c r="E69" s="4"/>
      <c r="M69" s="2"/>
      <c r="Y69" s="2"/>
      <c r="BE69" s="5"/>
      <c r="BH69"/>
    </row>
    <row r="70" spans="1:60" x14ac:dyDescent="0.3">
      <c r="A70" s="101">
        <v>17</v>
      </c>
      <c r="B70" s="101" t="s">
        <v>54</v>
      </c>
      <c r="C70" s="102" t="s">
        <v>110</v>
      </c>
      <c r="E70" s="4"/>
      <c r="M70" s="2"/>
      <c r="Y70" s="2"/>
      <c r="BE70" s="6"/>
      <c r="BH70"/>
    </row>
    <row r="71" spans="1:60" ht="28.8" x14ac:dyDescent="0.3">
      <c r="A71" s="101">
        <v>18</v>
      </c>
      <c r="B71" s="101" t="s">
        <v>55</v>
      </c>
      <c r="C71" s="102" t="s">
        <v>111</v>
      </c>
      <c r="E71" s="4"/>
      <c r="M71" s="2"/>
      <c r="Y71" s="2"/>
      <c r="BE71" s="6"/>
      <c r="BH71"/>
    </row>
    <row r="72" spans="1:60" x14ac:dyDescent="0.3">
      <c r="A72" s="101">
        <v>19</v>
      </c>
      <c r="B72" s="101" t="s">
        <v>106</v>
      </c>
      <c r="C72" s="102" t="s">
        <v>115</v>
      </c>
      <c r="E72" s="4"/>
      <c r="M72" s="2"/>
      <c r="Y72" s="2"/>
      <c r="BE72" s="2"/>
      <c r="BH72"/>
    </row>
    <row r="73" spans="1:60" ht="28.8" x14ac:dyDescent="0.3">
      <c r="A73" s="101">
        <v>20</v>
      </c>
      <c r="B73" s="101" t="s">
        <v>75</v>
      </c>
      <c r="C73" s="102" t="s">
        <v>116</v>
      </c>
      <c r="E73" s="4"/>
      <c r="M73" s="2"/>
      <c r="Y73" s="2"/>
      <c r="BE73" s="5"/>
      <c r="BH73"/>
    </row>
    <row r="74" spans="1:60" ht="43.2" x14ac:dyDescent="0.3">
      <c r="A74" s="101">
        <v>21</v>
      </c>
      <c r="B74" s="101" t="s">
        <v>107</v>
      </c>
      <c r="C74" s="102" t="s">
        <v>139</v>
      </c>
      <c r="E74" s="4"/>
      <c r="M74" s="2"/>
      <c r="Y74" s="2"/>
      <c r="BE74" s="6"/>
      <c r="BH74"/>
    </row>
    <row r="75" spans="1:60" ht="72" x14ac:dyDescent="0.3">
      <c r="A75" s="101">
        <v>22</v>
      </c>
      <c r="B75" s="101" t="s">
        <v>118</v>
      </c>
      <c r="C75" s="102" t="s">
        <v>117</v>
      </c>
      <c r="E75" s="4"/>
      <c r="K75" s="1"/>
      <c r="M75" s="2"/>
      <c r="Y75" s="2"/>
      <c r="BE75" s="6"/>
      <c r="BH75"/>
    </row>
    <row r="76" spans="1:60" ht="15" customHeight="1" x14ac:dyDescent="0.3">
      <c r="A76" s="101">
        <v>22</v>
      </c>
      <c r="B76" s="101" t="s">
        <v>119</v>
      </c>
      <c r="C76" s="102" t="s">
        <v>120</v>
      </c>
      <c r="E76" s="4"/>
      <c r="K76" s="1"/>
      <c r="M76" s="2"/>
      <c r="Y76" s="2"/>
      <c r="BE76" s="5"/>
      <c r="BH76"/>
    </row>
    <row r="77" spans="1:60" x14ac:dyDescent="0.3">
      <c r="A77" s="101">
        <v>24</v>
      </c>
      <c r="B77" s="101" t="s">
        <v>138</v>
      </c>
      <c r="C77" s="102" t="s">
        <v>121</v>
      </c>
      <c r="E77" s="4"/>
      <c r="M77" s="2"/>
      <c r="Y77" s="2"/>
      <c r="BE77" s="6"/>
      <c r="BH77"/>
    </row>
    <row r="78" spans="1:60" ht="28.8" x14ac:dyDescent="0.3">
      <c r="A78" s="101">
        <v>26</v>
      </c>
      <c r="B78" s="101" t="s">
        <v>137</v>
      </c>
      <c r="C78" s="102" t="s">
        <v>78</v>
      </c>
      <c r="E78" s="4"/>
      <c r="M78" s="2"/>
      <c r="Y78" s="2"/>
      <c r="BE78" s="6"/>
      <c r="BH78"/>
    </row>
    <row r="79" spans="1:60" ht="86.4" x14ac:dyDescent="0.3">
      <c r="A79" s="101">
        <v>27</v>
      </c>
      <c r="B79" s="101" t="s">
        <v>123</v>
      </c>
      <c r="C79" s="102" t="s">
        <v>122</v>
      </c>
      <c r="E79" s="4"/>
      <c r="M79" s="2"/>
      <c r="Y79" s="2"/>
      <c r="BE79" s="5"/>
      <c r="BH79"/>
    </row>
    <row r="80" spans="1:60" ht="100.8" x14ac:dyDescent="0.3">
      <c r="A80" s="101">
        <v>28</v>
      </c>
      <c r="B80" s="101" t="s">
        <v>125</v>
      </c>
      <c r="C80" s="102" t="s">
        <v>124</v>
      </c>
      <c r="E80" s="4"/>
      <c r="M80" s="2"/>
      <c r="Y80" s="2"/>
      <c r="BE80" s="6"/>
      <c r="BH80"/>
    </row>
    <row r="81" spans="1:60" x14ac:dyDescent="0.3">
      <c r="A81" s="101">
        <v>29</v>
      </c>
      <c r="B81" s="101" t="s">
        <v>127</v>
      </c>
      <c r="C81" s="102" t="s">
        <v>126</v>
      </c>
      <c r="E81" s="4"/>
      <c r="M81" s="2"/>
      <c r="Y81" s="2"/>
      <c r="BE81" s="5"/>
      <c r="BH81"/>
    </row>
    <row r="82" spans="1:60" ht="86.4" x14ac:dyDescent="0.3">
      <c r="A82" s="101">
        <v>30</v>
      </c>
      <c r="B82" s="101" t="s">
        <v>128</v>
      </c>
      <c r="C82" s="102" t="s">
        <v>129</v>
      </c>
      <c r="E82" s="4"/>
      <c r="M82" s="2"/>
      <c r="Y82" s="2"/>
      <c r="BE82" s="6"/>
      <c r="BH82"/>
    </row>
    <row r="83" spans="1:60" ht="43.2" x14ac:dyDescent="0.3">
      <c r="A83" s="101">
        <v>31</v>
      </c>
      <c r="B83" s="101" t="s">
        <v>130</v>
      </c>
      <c r="C83" s="102" t="s">
        <v>131</v>
      </c>
      <c r="E83" s="4"/>
      <c r="M83" s="2"/>
      <c r="Y83" s="2"/>
      <c r="BE83" s="2"/>
      <c r="BH83"/>
    </row>
    <row r="84" spans="1:60" ht="57.6" x14ac:dyDescent="0.3">
      <c r="A84" s="101">
        <v>32</v>
      </c>
      <c r="B84" s="101" t="s">
        <v>108</v>
      </c>
      <c r="C84" s="102" t="s">
        <v>143</v>
      </c>
      <c r="E84" s="4"/>
      <c r="M84" s="2"/>
      <c r="Y84" s="2"/>
      <c r="BE84" s="5"/>
      <c r="BH84"/>
    </row>
    <row r="85" spans="1:60" ht="57.6" x14ac:dyDescent="0.3">
      <c r="A85" s="101">
        <v>33</v>
      </c>
      <c r="B85" s="101" t="s">
        <v>132</v>
      </c>
      <c r="C85" s="102" t="s">
        <v>133</v>
      </c>
      <c r="E85" s="4"/>
      <c r="M85" s="2"/>
      <c r="Y85" s="2"/>
      <c r="BE85" s="6"/>
      <c r="BH85"/>
    </row>
    <row r="86" spans="1:60" ht="43.2" x14ac:dyDescent="0.3">
      <c r="A86" s="101">
        <v>34</v>
      </c>
      <c r="B86" s="101" t="s">
        <v>135</v>
      </c>
      <c r="C86" s="102" t="s">
        <v>49</v>
      </c>
      <c r="E86" s="4"/>
      <c r="Y86" s="2"/>
      <c r="BE86" s="2"/>
      <c r="BH86"/>
    </row>
    <row r="87" spans="1:60" ht="57.6" x14ac:dyDescent="0.3">
      <c r="A87" s="101">
        <v>35</v>
      </c>
      <c r="B87" s="101" t="s">
        <v>136</v>
      </c>
      <c r="C87" s="102" t="s">
        <v>62</v>
      </c>
      <c r="E87" s="4"/>
      <c r="Y87" s="2"/>
      <c r="BE87" s="2"/>
      <c r="BH87"/>
    </row>
    <row r="88" spans="1:60" ht="79.2" customHeight="1" x14ac:dyDescent="0.3">
      <c r="A88" s="101">
        <v>36</v>
      </c>
      <c r="B88" s="101" t="s">
        <v>196</v>
      </c>
      <c r="C88" s="99" t="s">
        <v>195</v>
      </c>
      <c r="D88" s="96"/>
      <c r="E88" s="97"/>
      <c r="F88" s="96"/>
      <c r="M88" s="1"/>
      <c r="Y88" s="2"/>
    </row>
    <row r="89" spans="1:60" ht="59.4" customHeight="1" x14ac:dyDescent="0.3">
      <c r="A89" s="103">
        <v>37</v>
      </c>
      <c r="B89" s="101" t="s">
        <v>197</v>
      </c>
      <c r="C89" s="104" t="s">
        <v>198</v>
      </c>
      <c r="D89" s="96"/>
      <c r="E89" s="97"/>
      <c r="F89" s="96"/>
      <c r="Z89" s="1"/>
    </row>
    <row r="90" spans="1:60" x14ac:dyDescent="0.3">
      <c r="M90" s="1"/>
      <c r="Z90" s="1"/>
    </row>
    <row r="91" spans="1:60" x14ac:dyDescent="0.3">
      <c r="A91" s="3" t="s">
        <v>149</v>
      </c>
      <c r="B91" s="3" t="s">
        <v>148</v>
      </c>
      <c r="Y91" s="2"/>
    </row>
    <row r="92" spans="1:60" x14ac:dyDescent="0.3">
      <c r="A92">
        <v>1</v>
      </c>
      <c r="B92" s="2" t="s">
        <v>146</v>
      </c>
      <c r="C92" s="2" t="s">
        <v>154</v>
      </c>
      <c r="M92" s="1"/>
      <c r="Y92" s="2"/>
    </row>
    <row r="93" spans="1:60" x14ac:dyDescent="0.3">
      <c r="A93">
        <v>2</v>
      </c>
      <c r="B93" s="2" t="s">
        <v>155</v>
      </c>
      <c r="C93" s="2" t="s">
        <v>154</v>
      </c>
      <c r="M93" s="1"/>
      <c r="Y93" s="2"/>
    </row>
    <row r="94" spans="1:60" x14ac:dyDescent="0.3">
      <c r="A94">
        <v>3</v>
      </c>
      <c r="B94" s="2" t="s">
        <v>156</v>
      </c>
      <c r="C94" s="2" t="s">
        <v>157</v>
      </c>
      <c r="Y94" s="2"/>
    </row>
    <row r="95" spans="1:60" x14ac:dyDescent="0.3">
      <c r="A95">
        <v>4</v>
      </c>
      <c r="B95" s="2" t="s">
        <v>158</v>
      </c>
      <c r="C95" s="2" t="s">
        <v>154</v>
      </c>
      <c r="M95" s="1"/>
      <c r="Y95" s="2"/>
    </row>
    <row r="96" spans="1:60" x14ac:dyDescent="0.3">
      <c r="A96">
        <v>5</v>
      </c>
      <c r="B96" s="2" t="s">
        <v>159</v>
      </c>
      <c r="C96" s="2" t="s">
        <v>154</v>
      </c>
      <c r="Y96" s="2"/>
    </row>
    <row r="97" spans="1:25" x14ac:dyDescent="0.3">
      <c r="A97">
        <v>6</v>
      </c>
      <c r="B97" s="2" t="s">
        <v>160</v>
      </c>
      <c r="C97" s="2" t="s">
        <v>154</v>
      </c>
      <c r="M97" s="1"/>
      <c r="Y97" s="2"/>
    </row>
    <row r="98" spans="1:25" x14ac:dyDescent="0.3">
      <c r="A98">
        <v>7</v>
      </c>
      <c r="B98" s="2" t="s">
        <v>161</v>
      </c>
      <c r="C98" s="2" t="s">
        <v>154</v>
      </c>
      <c r="M98" s="1"/>
      <c r="Y98" s="2"/>
    </row>
    <row r="99" spans="1:25" x14ac:dyDescent="0.3">
      <c r="A99">
        <v>8</v>
      </c>
      <c r="B99" s="2" t="s">
        <v>162</v>
      </c>
      <c r="C99" s="2" t="s">
        <v>154</v>
      </c>
      <c r="Y99" s="2"/>
    </row>
    <row r="100" spans="1:25" x14ac:dyDescent="0.3">
      <c r="A100">
        <v>9</v>
      </c>
      <c r="B100" s="2" t="s">
        <v>163</v>
      </c>
      <c r="C100" s="2" t="s">
        <v>154</v>
      </c>
      <c r="M100" s="1"/>
      <c r="Y100" s="2"/>
    </row>
    <row r="101" spans="1:25" x14ac:dyDescent="0.3">
      <c r="A101">
        <v>10</v>
      </c>
      <c r="B101" s="2" t="s">
        <v>164</v>
      </c>
      <c r="C101" s="2" t="s">
        <v>154</v>
      </c>
      <c r="M101" s="1"/>
      <c r="Y101" s="2"/>
    </row>
    <row r="102" spans="1:25" x14ac:dyDescent="0.3">
      <c r="A102">
        <v>11</v>
      </c>
      <c r="B102" s="2" t="s">
        <v>165</v>
      </c>
      <c r="C102" s="2" t="s">
        <v>154</v>
      </c>
      <c r="M102" s="1"/>
      <c r="Y102" s="2"/>
    </row>
    <row r="103" spans="1:25" x14ac:dyDescent="0.3">
      <c r="A103">
        <v>12</v>
      </c>
      <c r="B103" s="2" t="s">
        <v>166</v>
      </c>
      <c r="C103" s="2" t="s">
        <v>154</v>
      </c>
      <c r="M103" s="1"/>
      <c r="Y103" s="2"/>
    </row>
    <row r="104" spans="1:25" x14ac:dyDescent="0.3">
      <c r="A104">
        <v>13</v>
      </c>
      <c r="B104" s="2" t="s">
        <v>167</v>
      </c>
      <c r="C104" s="2" t="s">
        <v>154</v>
      </c>
      <c r="M104" s="1"/>
      <c r="Y104" s="2"/>
    </row>
    <row r="105" spans="1:25" x14ac:dyDescent="0.3">
      <c r="M105" s="1"/>
      <c r="Y105" s="2"/>
    </row>
    <row r="106" spans="1:25" x14ac:dyDescent="0.3">
      <c r="Y106" s="2"/>
    </row>
    <row r="107" spans="1:25" x14ac:dyDescent="0.3">
      <c r="Y107" s="2"/>
    </row>
    <row r="108" spans="1:25" x14ac:dyDescent="0.3">
      <c r="M108" s="1"/>
      <c r="Y108" s="2"/>
    </row>
    <row r="109" spans="1:25" x14ac:dyDescent="0.3">
      <c r="M109" s="1"/>
      <c r="Y109" s="2"/>
    </row>
    <row r="110" spans="1:25" x14ac:dyDescent="0.3">
      <c r="K110" s="1"/>
      <c r="Y110" s="2"/>
    </row>
    <row r="111" spans="1:25" x14ac:dyDescent="0.3">
      <c r="M111" s="1"/>
      <c r="Y111" s="2"/>
    </row>
    <row r="112" spans="1:25" x14ac:dyDescent="0.3">
      <c r="M112" s="1"/>
      <c r="Y112" s="2"/>
    </row>
    <row r="113" spans="13:26" x14ac:dyDescent="0.3">
      <c r="M113" s="1"/>
      <c r="Y113" s="2"/>
    </row>
    <row r="114" spans="13:26" x14ac:dyDescent="0.3">
      <c r="M114" s="1"/>
      <c r="Y114" s="2"/>
    </row>
    <row r="115" spans="13:26" x14ac:dyDescent="0.3">
      <c r="Y115" s="2"/>
    </row>
    <row r="116" spans="13:26" x14ac:dyDescent="0.3">
      <c r="Y116" s="2"/>
    </row>
    <row r="117" spans="13:26" x14ac:dyDescent="0.3">
      <c r="M117" s="1"/>
      <c r="Y117" s="2"/>
    </row>
    <row r="118" spans="13:26" x14ac:dyDescent="0.3">
      <c r="M118" s="1"/>
      <c r="Y118" s="2"/>
    </row>
    <row r="119" spans="13:26" x14ac:dyDescent="0.3">
      <c r="M119" s="1"/>
      <c r="Y119" s="2"/>
    </row>
    <row r="120" spans="13:26" x14ac:dyDescent="0.3">
      <c r="M120" s="1"/>
      <c r="Y120" s="2"/>
    </row>
    <row r="121" spans="13:26" x14ac:dyDescent="0.3">
      <c r="M121" s="1"/>
      <c r="Y121" s="2"/>
    </row>
    <row r="122" spans="13:26" x14ac:dyDescent="0.3">
      <c r="Y122" s="2"/>
    </row>
    <row r="123" spans="13:26" x14ac:dyDescent="0.3">
      <c r="M123" s="1"/>
      <c r="Y123" s="2"/>
    </row>
    <row r="124" spans="13:26" x14ac:dyDescent="0.3">
      <c r="M124" s="1"/>
      <c r="Y124" s="2"/>
    </row>
    <row r="125" spans="13:26" x14ac:dyDescent="0.3">
      <c r="M125" s="1"/>
      <c r="Y125" s="2"/>
    </row>
    <row r="126" spans="13:26" x14ac:dyDescent="0.3">
      <c r="Z126" s="1"/>
    </row>
    <row r="127" spans="13:26" x14ac:dyDescent="0.3">
      <c r="M127" s="1"/>
    </row>
    <row r="128" spans="13:26" x14ac:dyDescent="0.3">
      <c r="M128" s="1"/>
    </row>
    <row r="129" spans="13:13" x14ac:dyDescent="0.3">
      <c r="M129" s="1"/>
    </row>
    <row r="130" spans="13:13" x14ac:dyDescent="0.3">
      <c r="M130" s="1"/>
    </row>
    <row r="131" spans="13:13" x14ac:dyDescent="0.3">
      <c r="M131" s="1"/>
    </row>
    <row r="132" spans="13:13" x14ac:dyDescent="0.3">
      <c r="M132" s="1"/>
    </row>
    <row r="133" spans="13:13" x14ac:dyDescent="0.3">
      <c r="M133" s="1"/>
    </row>
    <row r="134" spans="13:13" x14ac:dyDescent="0.3">
      <c r="M134" s="1"/>
    </row>
    <row r="135" spans="13:13" x14ac:dyDescent="0.3">
      <c r="M135" s="1"/>
    </row>
    <row r="136" spans="13:13" x14ac:dyDescent="0.3">
      <c r="M136" s="1"/>
    </row>
    <row r="137" spans="13:13" x14ac:dyDescent="0.3">
      <c r="M137" s="1"/>
    </row>
    <row r="138" spans="13:13" x14ac:dyDescent="0.3">
      <c r="M138" s="1"/>
    </row>
    <row r="139" spans="13:13" x14ac:dyDescent="0.3">
      <c r="M139" s="1"/>
    </row>
    <row r="140" spans="13:13" x14ac:dyDescent="0.3">
      <c r="M140" s="1"/>
    </row>
    <row r="141" spans="13:13" x14ac:dyDescent="0.3">
      <c r="M141" s="1"/>
    </row>
    <row r="142" spans="13:13" x14ac:dyDescent="0.3">
      <c r="M142" s="1"/>
    </row>
    <row r="143" spans="13:13" x14ac:dyDescent="0.3">
      <c r="M143" s="1"/>
    </row>
    <row r="144" spans="13:13" x14ac:dyDescent="0.3">
      <c r="M144" s="1"/>
    </row>
    <row r="145" spans="13:13" x14ac:dyDescent="0.3">
      <c r="M145" s="1"/>
    </row>
    <row r="146" spans="13:13" x14ac:dyDescent="0.3">
      <c r="M146" s="1"/>
    </row>
    <row r="147" spans="13:13" x14ac:dyDescent="0.3">
      <c r="M147" s="1"/>
    </row>
    <row r="148" spans="13:13" x14ac:dyDescent="0.3">
      <c r="M148" s="1"/>
    </row>
    <row r="149" spans="13:13" x14ac:dyDescent="0.3">
      <c r="M149" s="1"/>
    </row>
    <row r="150" spans="13:13" x14ac:dyDescent="0.3">
      <c r="M150" s="1"/>
    </row>
    <row r="151" spans="13:13" x14ac:dyDescent="0.3">
      <c r="M151" s="1"/>
    </row>
    <row r="152" spans="13:13" x14ac:dyDescent="0.3">
      <c r="M152" s="1"/>
    </row>
    <row r="153" spans="13:13" x14ac:dyDescent="0.3">
      <c r="M153" s="1"/>
    </row>
    <row r="154" spans="13:13" x14ac:dyDescent="0.3">
      <c r="M154" s="1"/>
    </row>
    <row r="155" spans="13:13" x14ac:dyDescent="0.3">
      <c r="M155" s="1"/>
    </row>
  </sheetData>
  <mergeCells count="1">
    <mergeCell ref="BE24:BM25"/>
  </mergeCells>
  <hyperlinks>
    <hyperlink ref="W11" r:id="rId1" xr:uid="{3569E55B-DDA4-4EB1-9047-33992EFEB637}"/>
    <hyperlink ref="C70" r:id="rId2" xr:uid="{ACC47710-5D1F-48BE-A861-D515F9DD61D0}"/>
    <hyperlink ref="C75" r:id="rId3" display="https://bioone.org/journals/malacologia/volume-54/issue-2/040.054.0107/Natural-History-of-Turritelline-Gastropods-Cerithiodea--Turritellidae--A/10.4002/040.054.0107.full" xr:uid="{E1333A99-4228-4249-9672-D6CE925A1FA4}"/>
    <hyperlink ref="C76" r:id="rId4" display="https://decapoda.nhm.org/pdfs/18146/18146.pdf" xr:uid="{45FF1814-DDA3-4DCF-BDDF-D2651F33A16F}"/>
    <hyperlink ref="C77" r:id="rId5" xr:uid="{F9475A78-DA80-48EE-980B-4E37B164D21D}"/>
    <hyperlink ref="C78" r:id="rId6" xr:uid="{7162F064-C1E9-4136-9201-E5BB0B8D9AE2}"/>
    <hyperlink ref="C79" r:id="rId7" display="https://reader.elsevier.com/reader/sd/pii/0272771487900795?token=EF48D44918E1A5B3FF1889E788194D3A023183C655A60C78276B76E9BFC9DBEDB4B66293A29B17E926471BE023A051D0" xr:uid="{CE1C9AD9-4AEB-4C11-B567-5C7BE79BEB5B}"/>
    <hyperlink ref="C72" r:id="rId8" xr:uid="{7B35A394-9BE2-4C90-B220-B13696547369}"/>
    <hyperlink ref="C80" r:id="rId9" display="https://www.cambridge.org/core/journals/proceedings-of-the-royal-society-of-edinburgh/article/observations-on-some-aged-specimens-of-sagartia-troglodytes-and-on-the-duration-of-life-in-coelenterates/13353714682B2816046EFE69D937722B" xr:uid="{9EBF8196-C896-4112-A8F4-1169F51FB2E4}"/>
    <hyperlink ref="C81" r:id="rId10" xr:uid="{8FE07029-2EA0-4084-9CD0-A0BF97F0A30B}"/>
    <hyperlink ref="C82" r:id="rId11" display="https://www.ingentaconnect.com/content/umrsmas/bullmar/2000/00000067/00000001/art00020" xr:uid="{C7127ADF-6BEE-4E7C-9E43-F493C5E11325}"/>
    <hyperlink ref="C85" r:id="rId12" display="https://link.springer.com/content/pdf/10.1134%2FS1063074010040048.pdf" xr:uid="{8E632C5C-6BA8-4F49-BFA9-98EF578615D5}"/>
    <hyperlink ref="C65" r:id="rId13" xr:uid="{D93C9717-F9E5-495F-95AC-40425C700174}"/>
    <hyperlink ref="C68" r:id="rId14" display="http://www.scielo.br/scielo.php?script=sci_arttext&amp;pid=S1984-46702009000100010" xr:uid="{52EA5522-9DD4-41B1-880F-6104FBB1E188}"/>
    <hyperlink ref="C67" r:id="rId15" xr:uid="{F674E97C-8E69-4DDE-8D30-19732EC8E67D}"/>
    <hyperlink ref="C58" r:id="rId16" xr:uid="{F666D9DC-1551-406F-A958-02AAD19CE494}"/>
  </hyperlinks>
  <pageMargins left="0.7" right="0.7" top="0.75" bottom="0.75" header="0.3" footer="0.3"/>
  <pageSetup orientation="portrait" r:id="rId17"/>
  <drawing r:id="rId18"/>
  <legacy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AF2A5-4CD4-4478-A314-8905DA08FE91}">
  <dimension ref="C4:K27"/>
  <sheetViews>
    <sheetView topLeftCell="A6" zoomScale="80" workbookViewId="0">
      <selection activeCell="C12" sqref="C12"/>
    </sheetView>
  </sheetViews>
  <sheetFormatPr defaultRowHeight="14.4" x14ac:dyDescent="0.3"/>
  <cols>
    <col min="3" max="3" width="29.33203125" bestFit="1" customWidth="1"/>
    <col min="4" max="6" width="12.44140625" style="80" customWidth="1"/>
    <col min="7" max="7" width="29.33203125" bestFit="1" customWidth="1"/>
    <col min="8" max="8" width="30.33203125" bestFit="1" customWidth="1"/>
    <col min="9" max="11" width="10.44140625" bestFit="1" customWidth="1"/>
  </cols>
  <sheetData>
    <row r="4" spans="3:11" x14ac:dyDescent="0.3">
      <c r="C4" s="95" t="s">
        <v>190</v>
      </c>
      <c r="D4" s="95"/>
      <c r="E4" s="95"/>
      <c r="F4" s="95"/>
      <c r="H4" s="95" t="s">
        <v>191</v>
      </c>
      <c r="I4" s="95"/>
      <c r="J4" s="95"/>
      <c r="K4" s="95"/>
    </row>
    <row r="5" spans="3:11" ht="15" thickBot="1" x14ac:dyDescent="0.35">
      <c r="I5" s="80"/>
      <c r="J5" s="80"/>
      <c r="K5" s="80"/>
    </row>
    <row r="6" spans="3:11" x14ac:dyDescent="0.3">
      <c r="C6" s="15" t="s">
        <v>185</v>
      </c>
      <c r="D6" s="81" t="s">
        <v>80</v>
      </c>
      <c r="E6" s="81" t="s">
        <v>83</v>
      </c>
      <c r="F6" s="82" t="s">
        <v>84</v>
      </c>
      <c r="H6" s="15" t="s">
        <v>185</v>
      </c>
      <c r="I6" s="81" t="s">
        <v>80</v>
      </c>
      <c r="J6" s="81" t="s">
        <v>83</v>
      </c>
      <c r="K6" s="82" t="s">
        <v>84</v>
      </c>
    </row>
    <row r="7" spans="3:11" x14ac:dyDescent="0.3">
      <c r="C7" s="10" t="s">
        <v>181</v>
      </c>
      <c r="D7" s="80" t="s">
        <v>186</v>
      </c>
      <c r="E7" s="80" t="s">
        <v>187</v>
      </c>
      <c r="F7" s="84" t="s">
        <v>187</v>
      </c>
      <c r="H7" s="10" t="s">
        <v>181</v>
      </c>
      <c r="I7" s="80" t="s">
        <v>186</v>
      </c>
      <c r="J7" s="80" t="s">
        <v>187</v>
      </c>
      <c r="K7" s="84" t="s">
        <v>187</v>
      </c>
    </row>
    <row r="8" spans="3:11" x14ac:dyDescent="0.3">
      <c r="C8" s="10" t="s">
        <v>56</v>
      </c>
      <c r="D8" s="80" t="s">
        <v>188</v>
      </c>
      <c r="E8" s="80" t="s">
        <v>188</v>
      </c>
      <c r="F8" s="85" t="s">
        <v>188</v>
      </c>
      <c r="H8" s="10" t="s">
        <v>56</v>
      </c>
      <c r="I8" s="80" t="s">
        <v>188</v>
      </c>
      <c r="J8" s="80" t="s">
        <v>188</v>
      </c>
      <c r="K8" s="85" t="s">
        <v>188</v>
      </c>
    </row>
    <row r="9" spans="3:11" x14ac:dyDescent="0.3">
      <c r="C9" s="10" t="s">
        <v>57</v>
      </c>
      <c r="D9" s="80" t="s">
        <v>188</v>
      </c>
      <c r="E9" s="80" t="s">
        <v>187</v>
      </c>
      <c r="F9" s="85" t="s">
        <v>188</v>
      </c>
      <c r="H9" s="10" t="s">
        <v>57</v>
      </c>
      <c r="I9" s="80" t="s">
        <v>188</v>
      </c>
      <c r="J9" s="80" t="s">
        <v>187</v>
      </c>
      <c r="K9" s="85" t="s">
        <v>188</v>
      </c>
    </row>
    <row r="10" spans="3:11" x14ac:dyDescent="0.3">
      <c r="C10" s="10" t="s">
        <v>58</v>
      </c>
      <c r="D10" s="80" t="s">
        <v>188</v>
      </c>
      <c r="E10" s="80" t="s">
        <v>188</v>
      </c>
      <c r="F10" s="85" t="s">
        <v>188</v>
      </c>
      <c r="H10" s="10" t="s">
        <v>58</v>
      </c>
      <c r="I10" s="80" t="s">
        <v>188</v>
      </c>
      <c r="J10" s="80" t="s">
        <v>188</v>
      </c>
      <c r="K10" s="85" t="s">
        <v>188</v>
      </c>
    </row>
    <row r="11" spans="3:11" x14ac:dyDescent="0.3">
      <c r="C11" s="10" t="s">
        <v>64</v>
      </c>
      <c r="D11" s="80" t="s">
        <v>187</v>
      </c>
      <c r="E11" s="80" t="s">
        <v>187</v>
      </c>
      <c r="F11" s="84" t="s">
        <v>187</v>
      </c>
      <c r="H11" s="10" t="s">
        <v>64</v>
      </c>
      <c r="I11" s="80" t="s">
        <v>187</v>
      </c>
      <c r="J11" s="80" t="s">
        <v>187</v>
      </c>
      <c r="K11" s="84" t="s">
        <v>187</v>
      </c>
    </row>
    <row r="12" spans="3:11" x14ac:dyDescent="0.3">
      <c r="C12" s="10" t="s">
        <v>65</v>
      </c>
      <c r="D12" s="80" t="s">
        <v>188</v>
      </c>
      <c r="E12" s="80" t="s">
        <v>188</v>
      </c>
      <c r="F12" s="85" t="s">
        <v>188</v>
      </c>
      <c r="H12" s="10" t="s">
        <v>192</v>
      </c>
      <c r="I12" s="80" t="s">
        <v>186</v>
      </c>
      <c r="J12" s="80" t="s">
        <v>187</v>
      </c>
      <c r="K12" s="84" t="s">
        <v>187</v>
      </c>
    </row>
    <row r="13" spans="3:11" x14ac:dyDescent="0.3">
      <c r="C13" s="10" t="s">
        <v>66</v>
      </c>
      <c r="D13" s="80" t="s">
        <v>187</v>
      </c>
      <c r="E13" s="80" t="s">
        <v>188</v>
      </c>
      <c r="F13" s="85" t="s">
        <v>188</v>
      </c>
      <c r="H13" s="10" t="s">
        <v>65</v>
      </c>
      <c r="I13" s="80" t="s">
        <v>188</v>
      </c>
      <c r="J13" s="80" t="s">
        <v>188</v>
      </c>
      <c r="K13" s="85" t="s">
        <v>188</v>
      </c>
    </row>
    <row r="14" spans="3:11" x14ac:dyDescent="0.3">
      <c r="C14" s="10" t="s">
        <v>67</v>
      </c>
      <c r="D14" s="80" t="s">
        <v>188</v>
      </c>
      <c r="E14" s="80" t="s">
        <v>188</v>
      </c>
      <c r="F14" s="85" t="s">
        <v>188</v>
      </c>
      <c r="H14" s="10" t="s">
        <v>66</v>
      </c>
      <c r="I14" s="80" t="s">
        <v>187</v>
      </c>
      <c r="J14" s="80" t="s">
        <v>188</v>
      </c>
      <c r="K14" s="85" t="s">
        <v>188</v>
      </c>
    </row>
    <row r="15" spans="3:11" x14ac:dyDescent="0.3">
      <c r="C15" s="10" t="s">
        <v>68</v>
      </c>
      <c r="D15" s="80" t="s">
        <v>188</v>
      </c>
      <c r="E15" s="80" t="s">
        <v>187</v>
      </c>
      <c r="F15" s="85" t="s">
        <v>188</v>
      </c>
      <c r="H15" s="10" t="s">
        <v>67</v>
      </c>
      <c r="I15" s="80" t="s">
        <v>188</v>
      </c>
      <c r="J15" s="80" t="s">
        <v>188</v>
      </c>
      <c r="K15" s="85" t="s">
        <v>188</v>
      </c>
    </row>
    <row r="16" spans="3:11" x14ac:dyDescent="0.3">
      <c r="C16" s="10" t="s">
        <v>168</v>
      </c>
      <c r="D16" s="80" t="s">
        <v>188</v>
      </c>
      <c r="E16" s="80" t="s">
        <v>188</v>
      </c>
      <c r="F16" s="85" t="s">
        <v>188</v>
      </c>
      <c r="H16" s="10" t="s">
        <v>68</v>
      </c>
      <c r="I16" s="80" t="s">
        <v>188</v>
      </c>
      <c r="J16" s="80" t="s">
        <v>187</v>
      </c>
      <c r="K16" s="85" t="s">
        <v>188</v>
      </c>
    </row>
    <row r="17" spans="3:11" x14ac:dyDescent="0.3">
      <c r="C17" s="10" t="s">
        <v>169</v>
      </c>
      <c r="D17" s="80" t="s">
        <v>188</v>
      </c>
      <c r="E17" s="80" t="s">
        <v>188</v>
      </c>
      <c r="F17" s="85" t="s">
        <v>188</v>
      </c>
      <c r="H17" s="10" t="s">
        <v>168</v>
      </c>
      <c r="I17" s="80" t="s">
        <v>188</v>
      </c>
      <c r="J17" s="80" t="s">
        <v>188</v>
      </c>
      <c r="K17" s="85" t="s">
        <v>188</v>
      </c>
    </row>
    <row r="18" spans="3:11" x14ac:dyDescent="0.3">
      <c r="C18" s="10" t="s">
        <v>170</v>
      </c>
      <c r="D18" s="80" t="s">
        <v>186</v>
      </c>
      <c r="E18" s="80" t="s">
        <v>187</v>
      </c>
      <c r="F18" s="84" t="s">
        <v>187</v>
      </c>
      <c r="H18" s="10" t="s">
        <v>170</v>
      </c>
      <c r="I18" s="80" t="s">
        <v>186</v>
      </c>
      <c r="J18" s="80" t="s">
        <v>187</v>
      </c>
      <c r="K18" s="84" t="s">
        <v>187</v>
      </c>
    </row>
    <row r="19" spans="3:11" x14ac:dyDescent="0.3">
      <c r="C19" s="10" t="s">
        <v>147</v>
      </c>
      <c r="D19" s="80" t="s">
        <v>187</v>
      </c>
      <c r="E19" s="80" t="s">
        <v>187</v>
      </c>
      <c r="F19" s="84" t="s">
        <v>187</v>
      </c>
      <c r="H19" s="10" t="s">
        <v>147</v>
      </c>
      <c r="I19" s="80" t="s">
        <v>187</v>
      </c>
      <c r="J19" s="80" t="s">
        <v>187</v>
      </c>
      <c r="K19" s="84" t="s">
        <v>187</v>
      </c>
    </row>
    <row r="20" spans="3:11" x14ac:dyDescent="0.3">
      <c r="C20" s="10" t="s">
        <v>171</v>
      </c>
      <c r="D20" s="80" t="s">
        <v>186</v>
      </c>
      <c r="E20" s="80" t="s">
        <v>187</v>
      </c>
      <c r="F20" s="84" t="s">
        <v>187</v>
      </c>
      <c r="H20" s="10" t="s">
        <v>171</v>
      </c>
      <c r="I20" s="80" t="s">
        <v>186</v>
      </c>
      <c r="J20" s="80" t="s">
        <v>187</v>
      </c>
      <c r="K20" s="84" t="s">
        <v>187</v>
      </c>
    </row>
    <row r="21" spans="3:11" x14ac:dyDescent="0.3">
      <c r="C21" s="10" t="s">
        <v>172</v>
      </c>
      <c r="D21" s="80" t="s">
        <v>188</v>
      </c>
      <c r="E21" s="80" t="s">
        <v>189</v>
      </c>
      <c r="F21" s="85" t="s">
        <v>188</v>
      </c>
      <c r="H21" s="10" t="s">
        <v>172</v>
      </c>
      <c r="I21" s="80" t="s">
        <v>188</v>
      </c>
      <c r="J21" s="80" t="s">
        <v>189</v>
      </c>
      <c r="K21" s="85" t="s">
        <v>188</v>
      </c>
    </row>
    <row r="22" spans="3:11" x14ac:dyDescent="0.3">
      <c r="C22" s="10" t="s">
        <v>173</v>
      </c>
      <c r="D22" s="80" t="s">
        <v>188</v>
      </c>
      <c r="E22" s="80" t="s">
        <v>187</v>
      </c>
      <c r="F22" s="85" t="s">
        <v>188</v>
      </c>
      <c r="H22" s="10" t="s">
        <v>175</v>
      </c>
      <c r="I22" s="80" t="s">
        <v>188</v>
      </c>
      <c r="J22" s="80" t="s">
        <v>188</v>
      </c>
      <c r="K22" s="85" t="s">
        <v>188</v>
      </c>
    </row>
    <row r="23" spans="3:11" ht="15" thickBot="1" x14ac:dyDescent="0.35">
      <c r="C23" s="10" t="s">
        <v>174</v>
      </c>
      <c r="D23" s="80" t="s">
        <v>188</v>
      </c>
      <c r="E23" s="80" t="s">
        <v>189</v>
      </c>
      <c r="F23" s="88" t="s">
        <v>189</v>
      </c>
      <c r="H23" s="12" t="s">
        <v>177</v>
      </c>
      <c r="I23" s="83" t="s">
        <v>188</v>
      </c>
      <c r="J23" s="83" t="s">
        <v>188</v>
      </c>
      <c r="K23" s="86" t="s">
        <v>188</v>
      </c>
    </row>
    <row r="24" spans="3:11" x14ac:dyDescent="0.3">
      <c r="C24" s="10" t="s">
        <v>175</v>
      </c>
      <c r="D24" s="80" t="s">
        <v>188</v>
      </c>
      <c r="E24" s="80" t="s">
        <v>188</v>
      </c>
      <c r="F24" s="85" t="s">
        <v>188</v>
      </c>
      <c r="I24" s="80"/>
      <c r="J24" s="80"/>
      <c r="K24" s="80"/>
    </row>
    <row r="25" spans="3:11" x14ac:dyDescent="0.3">
      <c r="C25" s="10" t="s">
        <v>176</v>
      </c>
      <c r="D25" s="80" t="s">
        <v>187</v>
      </c>
      <c r="E25" s="80" t="s">
        <v>187</v>
      </c>
      <c r="F25" s="84" t="s">
        <v>187</v>
      </c>
    </row>
    <row r="26" spans="3:11" x14ac:dyDescent="0.3">
      <c r="C26" s="10" t="s">
        <v>177</v>
      </c>
      <c r="D26" s="80" t="s">
        <v>188</v>
      </c>
      <c r="E26" s="80" t="s">
        <v>188</v>
      </c>
      <c r="F26" s="85" t="s">
        <v>188</v>
      </c>
    </row>
    <row r="27" spans="3:11" ht="15" thickBot="1" x14ac:dyDescent="0.35">
      <c r="C27" s="12" t="s">
        <v>178</v>
      </c>
      <c r="D27" s="83" t="s">
        <v>188</v>
      </c>
      <c r="E27" s="83" t="s">
        <v>187</v>
      </c>
      <c r="F27" s="87" t="s">
        <v>187</v>
      </c>
    </row>
  </sheetData>
  <mergeCells count="2">
    <mergeCell ref="C4:F4"/>
    <mergeCell ref="H4:K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RRI calculations videoframe spe</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hilmar</dc:creator>
  <cp:keywords/>
  <dc:description/>
  <cp:lastModifiedBy>Odone</cp:lastModifiedBy>
  <cp:revision/>
  <dcterms:created xsi:type="dcterms:W3CDTF">2019-09-16T13:37:36Z</dcterms:created>
  <dcterms:modified xsi:type="dcterms:W3CDTF">2023-07-03T12:00:44Z</dcterms:modified>
  <cp:category/>
  <cp:contentStatus/>
</cp:coreProperties>
</file>